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TRT Alex\2023\MINUTA - PREGÃO - 2023\PROAD 153-2023\"/>
    </mc:Choice>
  </mc:AlternateContent>
  <bookViews>
    <workbookView xWindow="0" yWindow="0" windowWidth="21600" windowHeight="9135"/>
  </bookViews>
  <sheets>
    <sheet name="RESUMO GERAL" sheetId="1" r:id="rId1"/>
    <sheet name="BDI" sheetId="10" r:id="rId2"/>
    <sheet name="LOTE 01_PONTA GROSSA" sheetId="7" r:id="rId3"/>
    <sheet name="TODAS" sheetId="14" r:id="rId4"/>
    <sheet name="LOTE 02_CASCAVEL" sheetId="8" r:id="rId5"/>
  </sheets>
  <definedNames>
    <definedName name="_xlnm.Print_Area" localSheetId="0">'RESUMO GERAL'!$A$1:$D$10</definedName>
    <definedName name="PLAN">#REF!</definedName>
    <definedName name="_xlnm.Print_Titles" localSheetId="0">'RESUMO GERAL'!$1:$4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4" l="1"/>
  <c r="D28" i="14"/>
  <c r="E11" i="14"/>
  <c r="D11" i="14"/>
  <c r="E44" i="14"/>
  <c r="D44" i="14"/>
  <c r="C7" i="1"/>
  <c r="C6" i="1"/>
  <c r="B17" i="10" l="1"/>
  <c r="B16" i="10"/>
  <c r="B15" i="10"/>
  <c r="B14" i="10"/>
  <c r="B21" i="10" l="1"/>
  <c r="C9" i="1"/>
  <c r="D7" i="1" l="1"/>
  <c r="D6" i="1"/>
</calcChain>
</file>

<file path=xl/sharedStrings.xml><?xml version="1.0" encoding="utf-8"?>
<sst xmlns="http://schemas.openxmlformats.org/spreadsheetml/2006/main" count="190" uniqueCount="120">
  <si>
    <t xml:space="preserve">DESCRIÇÃO </t>
  </si>
  <si>
    <t>VALOR
(R$)</t>
  </si>
  <si>
    <t>%</t>
  </si>
  <si>
    <t>TOTAL</t>
  </si>
  <si>
    <t>Risco/seguros</t>
  </si>
  <si>
    <t xml:space="preserve">Administração central </t>
  </si>
  <si>
    <t>Despesas financeiras</t>
  </si>
  <si>
    <t>Lucro</t>
  </si>
  <si>
    <t>TRIBUTOS</t>
  </si>
  <si>
    <t xml:space="preserve">COFINS 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</si>
  <si>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</si>
  <si>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</si>
  <si>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</si>
  <si>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</si>
  <si>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</si>
  <si>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</si>
  <si>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 xml:space="preserve">I  = somatória dos tributos </t>
  </si>
  <si>
    <t>BDI = ((1 + X) (1 + Y) (1 + Z) / (1 - I)) - 1</t>
  </si>
  <si>
    <t>UNIDADE</t>
  </si>
  <si>
    <t>ENDEREÇO</t>
  </si>
  <si>
    <t>Vara do Trabalho de Castro</t>
  </si>
  <si>
    <t>Rua Dom Pedro II, 1027 - Centro</t>
  </si>
  <si>
    <t>Fórum do Trabalho de Guarapuava</t>
  </si>
  <si>
    <t>Rua Afonso Botelho 104 - Trianon</t>
  </si>
  <si>
    <t>Vara do Trabalho de Irati</t>
  </si>
  <si>
    <t>Rua Lino Esculápio, 1260 - Rio Bonito</t>
  </si>
  <si>
    <t>Fórum do Trabalho de Ponta Grossa</t>
  </si>
  <si>
    <t>Av. Maria Rita Perpétuo da Cruz, 11 - Olaria</t>
  </si>
  <si>
    <t>Vara do Trabalho Itinerante de São Mateus do Sul (vinculada à Vara do Trabalho de União da Vitória)</t>
  </si>
  <si>
    <t>Rua Dom Pedro II, 842/844, - Centro</t>
  </si>
  <si>
    <t>Vara do Trabalho de Telêmaco Borba</t>
  </si>
  <si>
    <t>Rua Governador Bento Munhoz da Rocha Neto, 344 - Macapá</t>
  </si>
  <si>
    <t>Vara do Trabalho de União da Vitória</t>
  </si>
  <si>
    <t>Rua Coronel João Gualberto, 330 - Centro</t>
  </si>
  <si>
    <t>VALOR ESTIMADO:</t>
  </si>
  <si>
    <t>VT Assis Chateaubriand</t>
  </si>
  <si>
    <t>Avenida Cívica, 260 - Centro Cívico</t>
  </si>
  <si>
    <t>FT Cascavel</t>
  </si>
  <si>
    <t>Rua Galibis, 328 - Jardim Santo Onofre</t>
  </si>
  <si>
    <t>VT Dois Vizinhos</t>
  </si>
  <si>
    <t>Rua Rio Grande do Norte, 240 –Nossa Sra. de Lourdes</t>
  </si>
  <si>
    <t>FT Foz do Iguaçu</t>
  </si>
  <si>
    <t>Avenida Paraná, 3710 - Centro</t>
  </si>
  <si>
    <t>FT Francisco Beltrão</t>
  </si>
  <si>
    <t>Rua Tenente Camargo, 2322 - Centro</t>
  </si>
  <si>
    <t>VT Laranjeiras do Sul</t>
  </si>
  <si>
    <t>Rua Marechal Cândido Rondon, 1.975 - Centro</t>
  </si>
  <si>
    <t>VT Mal. Cândido Rondon</t>
  </si>
  <si>
    <t>Rua Pastor Mayer, 799 - Centro</t>
  </si>
  <si>
    <t>Posto Avançado Medianeira</t>
  </si>
  <si>
    <t xml:space="preserve">Avenida Pedro Soccol, 2500 - Nazaré </t>
  </si>
  <si>
    <t>VT Palmas</t>
  </si>
  <si>
    <t>Rua Capitão Paulo de Araújo, 563</t>
  </si>
  <si>
    <t>Posto Avançado Palotina</t>
  </si>
  <si>
    <t>Rua Ipiranga, 716, Praça da Liberdade - Bloco Central</t>
  </si>
  <si>
    <t>FT Pato Branco</t>
  </si>
  <si>
    <t>Rua Paraná,1547</t>
  </si>
  <si>
    <t>FT Toledo</t>
  </si>
  <si>
    <t>Rua Dra. Zilda Arns Neumann ,850 - Jardim Tocantins</t>
  </si>
  <si>
    <t>Terreno (m²)</t>
  </si>
  <si>
    <t>Construção (m²)</t>
  </si>
  <si>
    <t>Pavimentos</t>
  </si>
  <si>
    <t>Térreo + 1 subsolo + 2 pav. Tipo</t>
  </si>
  <si>
    <t>NÃO</t>
  </si>
  <si>
    <t>Térreo</t>
  </si>
  <si>
    <t>--</t>
  </si>
  <si>
    <t>Compartilhado</t>
  </si>
  <si>
    <t>Terreno 
(m2)</t>
  </si>
  <si>
    <t>Construção 
(m2)</t>
  </si>
  <si>
    <t>'</t>
  </si>
  <si>
    <t>Diante das incidências de alíquotas de ISS distintas para cada cidade onde serão prestados os serviços, e dada das características do contrato, no referido modelo foram consideradas as faixas de valores preconizadas pelo Tribunal de Contas da União para BDI (Acórdão TCU 2622/2013), terceiro quartil, acrescido dos 4,5% de previdência social, uma vez que será considerada a tabela SINAPI DESONERADA, para todas as unidades que compõem as macrorregiões.</t>
  </si>
  <si>
    <t>PLANILHA RESUMO
ESTIMATIVA DOS LOTES</t>
  </si>
  <si>
    <t>LOTE</t>
  </si>
  <si>
    <t>REGIONAL PONTA GROSSA</t>
  </si>
  <si>
    <t>REGIONAL CASCAVEL</t>
  </si>
  <si>
    <t>Sede Administrativa</t>
  </si>
  <si>
    <t>11 + subsolo + casa de máquinas</t>
  </si>
  <si>
    <t>11 + casa de máquinas</t>
  </si>
  <si>
    <t>10 + térreo</t>
  </si>
  <si>
    <t>Edifício Sede do TRT da 9ª Região</t>
  </si>
  <si>
    <t>15 + 2 subsolos</t>
  </si>
  <si>
    <t>Sede Complexo do Cajuru</t>
  </si>
  <si>
    <t>Vara do Trabalho de Pinhais</t>
  </si>
  <si>
    <t>-</t>
  </si>
  <si>
    <t>Distância até Ponta Grossa (Km)</t>
  </si>
  <si>
    <t>Distância até Cascavel (Km)</t>
  </si>
  <si>
    <t>Distância até Curitiba (Km)</t>
  </si>
  <si>
    <t xml:space="preserve">Avenida Vicente Machado, 147, Centro </t>
  </si>
  <si>
    <t>Avenida Vicente Machado, 400, Centro</t>
  </si>
  <si>
    <t>Avenida Vicente Machado, 362, Centro</t>
  </si>
  <si>
    <t>Alameda Dr. Carlos de Carvalho, 528, Centro</t>
  </si>
  <si>
    <t>Rua Vidal Natividade da Silva, 600, Bairro Cajuru</t>
  </si>
  <si>
    <t>Rua Alfredo Charvet, 862 - Bairro Vila Nova</t>
  </si>
  <si>
    <t>Avenida Padre Natal Pigatto, 1675, Vila Elizabeth</t>
  </si>
  <si>
    <t>Rua José Cavassin, 125, Centro</t>
  </si>
  <si>
    <t>Rua América Do Sul, 629 c/ Av. Ayrton Senna da Silva, Vila Irene</t>
  </si>
  <si>
    <t>Rua das Nações Unidas, 1101, com Rua Joaquim Nabuco, Bairro Jardim</t>
  </si>
  <si>
    <t>Rua Odilon Mader esquina com Rua Manoel Pereira, Vila Raia</t>
  </si>
  <si>
    <t xml:space="preserve">
Cálculo do BDI - SERVIÇOS</t>
  </si>
  <si>
    <t>LOTE 03 - SETORIAL CURITIBA</t>
  </si>
  <si>
    <t>LOTE 02 - SETORIAL CASCAVEL</t>
  </si>
  <si>
    <t>LOTE 01 - SETORIAL PONTA GROSSA</t>
  </si>
  <si>
    <t>Fórum do Trabalho de Curitiba</t>
  </si>
  <si>
    <t>Fórum do Trabalho de Curitiba - Anexo</t>
  </si>
  <si>
    <t>Fórum do Trabalho de Araucária</t>
  </si>
  <si>
    <t>Fórum do Trabalho de Colombo</t>
  </si>
  <si>
    <t>Fórum do Trabalho de São José dos Pinhais</t>
  </si>
  <si>
    <t>Fórum do Trabalho de Paranaguá</t>
  </si>
  <si>
    <t>Vara do Trabalho de Campo Largo</t>
  </si>
  <si>
    <t>Vara do Trabalho de Assis Chateaubriand</t>
  </si>
  <si>
    <t>Vara do Trabalho de Dois Vizinhos</t>
  </si>
  <si>
    <t>Vara do Trabalho de Laranjeiras do Sul</t>
  </si>
  <si>
    <t>Vara do Trabalho de Mal. Cândido Rondon</t>
  </si>
  <si>
    <t>Vara do Trabalho de Palmas</t>
  </si>
  <si>
    <t>Vara do Trabalho Itinerante de São Mateus do Sul (vinculada à VT União da Vitória)</t>
  </si>
  <si>
    <t>Fórum do Trabalho de Cascavel</t>
  </si>
  <si>
    <t>Fórum do Trabalho de Foz do Iguaçu</t>
  </si>
  <si>
    <t>Fórum do Trabalho de Francisco Beltrão</t>
  </si>
  <si>
    <t>Fórum do Trabalho de Pato Branco</t>
  </si>
  <si>
    <t>Fórum do Trabalho de Toledo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</si>
</sst>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64"/>
      <name val="Calibri"/>
      <family val="2"/>
    </font>
    <font>
      <sz val="14"/>
      <color indexed="64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name val="Calibri"/>
      <family val="2"/>
    </font>
    <font>
      <b/>
      <sz val="9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sz val="14"/>
      <name val="Calibri"/>
      <family val="2"/>
    </font>
    <font>
      <sz val="12"/>
      <name val="Calibri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33333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5" tint="0.79998168889431442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4" fillId="0" borderId="0"/>
    <xf numFmtId="0" fontId="14" fillId="0" borderId="0"/>
    <xf numFmtId="9" fontId="4" fillId="0" borderId="0" applyFont="0" applyFill="0" applyBorder="0"/>
    <xf numFmtId="0" fontId="19" fillId="0" borderId="0"/>
    <xf numFmtId="0" fontId="19" fillId="0" borderId="0"/>
    <xf numFmtId="0" fontId="19" fillId="0" borderId="0"/>
  </cellStyleXfs>
  <cellXfs count="173">
    <xf numFmtId="0" fontId="0" fillId="0" borderId="0" xfId="0"/>
    <xf numFmtId="0" fontId="14" fillId="0" borderId="0" xfId="3"/>
    <xf numFmtId="4" fontId="5" fillId="0" borderId="0" xfId="3" applyNumberFormat="1" applyFont="1" applyAlignment="1">
      <alignment horizontal="center"/>
    </xf>
    <xf numFmtId="10" fontId="14" fillId="0" borderId="0" xfId="3" applyNumberFormat="1" applyAlignment="1">
      <alignment horizontal="center"/>
    </xf>
    <xf numFmtId="0" fontId="14" fillId="0" borderId="0" xfId="3" applyAlignment="1">
      <alignment horizontal="center"/>
    </xf>
    <xf numFmtId="0" fontId="8" fillId="3" borderId="3" xfId="3" applyFont="1" applyFill="1" applyBorder="1" applyAlignment="1">
      <alignment horizontal="center" vertical="center"/>
    </xf>
    <xf numFmtId="4" fontId="8" fillId="3" borderId="3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 wrapText="1"/>
    </xf>
    <xf numFmtId="0" fontId="9" fillId="4" borderId="5" xfId="3" applyFont="1" applyFill="1" applyBorder="1" applyAlignment="1">
      <alignment horizontal="center" vertical="center"/>
    </xf>
    <xf numFmtId="10" fontId="10" fillId="4" borderId="5" xfId="3" applyNumberFormat="1" applyFont="1" applyFill="1" applyBorder="1" applyAlignment="1">
      <alignment horizontal="center" vertical="center"/>
    </xf>
    <xf numFmtId="0" fontId="7" fillId="4" borderId="5" xfId="3" applyFont="1" applyFill="1" applyBorder="1" applyAlignment="1">
      <alignment horizontal="center" vertical="center"/>
    </xf>
    <xf numFmtId="10" fontId="12" fillId="5" borderId="5" xfId="3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1" applyFont="1"/>
    <xf numFmtId="0" fontId="13" fillId="0" borderId="0" xfId="2" applyFont="1"/>
    <xf numFmtId="0" fontId="14" fillId="0" borderId="0" xfId="2"/>
    <xf numFmtId="0" fontId="3" fillId="0" borderId="8" xfId="2" applyFont="1" applyBorder="1"/>
    <xf numFmtId="0" fontId="3" fillId="0" borderId="0" xfId="2" applyFont="1"/>
    <xf numFmtId="0" fontId="3" fillId="0" borderId="7" xfId="2" applyFont="1" applyBorder="1"/>
    <xf numFmtId="10" fontId="3" fillId="0" borderId="11" xfId="2" applyNumberFormat="1" applyFont="1" applyBorder="1" applyAlignment="1">
      <alignment horizontal="center" vertical="top" wrapText="1"/>
    </xf>
    <xf numFmtId="10" fontId="3" fillId="0" borderId="12" xfId="2" applyNumberFormat="1" applyFont="1" applyBorder="1" applyAlignment="1">
      <alignment horizontal="center" vertical="top" wrapText="1"/>
    </xf>
    <xf numFmtId="0" fontId="3" fillId="0" borderId="1" xfId="2" applyFont="1" applyBorder="1" applyAlignment="1">
      <alignment horizontal="justify" vertical="top" wrapText="1"/>
    </xf>
    <xf numFmtId="0" fontId="3" fillId="0" borderId="5" xfId="2" applyFont="1" applyBorder="1" applyAlignment="1">
      <alignment horizontal="justify"/>
    </xf>
    <xf numFmtId="0" fontId="3" fillId="0" borderId="8" xfId="2" applyFont="1" applyBorder="1" applyAlignment="1">
      <alignment horizontal="justify"/>
    </xf>
    <xf numFmtId="10" fontId="3" fillId="7" borderId="5" xfId="4" applyNumberFormat="1" applyFont="1" applyFill="1" applyBorder="1" applyAlignment="1">
      <alignment horizontal="center"/>
    </xf>
    <xf numFmtId="0" fontId="14" fillId="0" borderId="16" xfId="2" applyBorder="1"/>
    <xf numFmtId="0" fontId="14" fillId="0" borderId="17" xfId="2" applyBorder="1"/>
    <xf numFmtId="0" fontId="14" fillId="0" borderId="6" xfId="2" applyBorder="1"/>
    <xf numFmtId="164" fontId="9" fillId="4" borderId="5" xfId="3" applyNumberFormat="1" applyFont="1" applyFill="1" applyBorder="1" applyAlignment="1">
      <alignment horizontal="left" vertical="center"/>
    </xf>
    <xf numFmtId="164" fontId="5" fillId="0" borderId="0" xfId="3" applyNumberFormat="1" applyFont="1" applyAlignment="1">
      <alignment horizontal="left"/>
    </xf>
    <xf numFmtId="164" fontId="11" fillId="5" borderId="5" xfId="3" applyNumberFormat="1" applyFont="1" applyFill="1" applyBorder="1" applyAlignment="1">
      <alignment horizontal="left"/>
    </xf>
    <xf numFmtId="0" fontId="17" fillId="0" borderId="22" xfId="0" applyFont="1" applyBorder="1" applyAlignment="1">
      <alignment wrapText="1"/>
    </xf>
    <xf numFmtId="0" fontId="17" fillId="0" borderId="24" xfId="0" applyFont="1" applyBorder="1" applyAlignment="1">
      <alignment wrapText="1"/>
    </xf>
    <xf numFmtId="0" fontId="16" fillId="8" borderId="27" xfId="0" applyFont="1" applyFill="1" applyBorder="1" applyAlignment="1">
      <alignment vertical="center"/>
    </xf>
    <xf numFmtId="0" fontId="16" fillId="8" borderId="29" xfId="0" applyFont="1" applyFill="1" applyBorder="1" applyAlignment="1">
      <alignment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7" fillId="0" borderId="18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2" fillId="6" borderId="16" xfId="0" applyFont="1" applyFill="1" applyBorder="1"/>
    <xf numFmtId="0" fontId="2" fillId="6" borderId="17" xfId="0" applyFont="1" applyFill="1" applyBorder="1" applyAlignment="1">
      <alignment wrapText="1"/>
    </xf>
    <xf numFmtId="10" fontId="0" fillId="6" borderId="17" xfId="0" applyNumberFormat="1" applyFill="1" applyBorder="1"/>
    <xf numFmtId="10" fontId="0" fillId="6" borderId="6" xfId="0" applyNumberFormat="1" applyFill="1" applyBorder="1"/>
    <xf numFmtId="164" fontId="0" fillId="6" borderId="17" xfId="0" applyNumberFormat="1" applyFill="1" applyBorder="1" applyAlignment="1">
      <alignment horizontal="left"/>
    </xf>
    <xf numFmtId="0" fontId="21" fillId="3" borderId="2" xfId="3" applyFont="1" applyFill="1" applyBorder="1" applyAlignment="1">
      <alignment horizontal="center" vertical="center"/>
    </xf>
    <xf numFmtId="0" fontId="15" fillId="4" borderId="5" xfId="3" applyFont="1" applyFill="1" applyBorder="1" applyAlignment="1">
      <alignment vertical="center" wrapText="1"/>
    </xf>
    <xf numFmtId="0" fontId="18" fillId="0" borderId="27" xfId="0" quotePrefix="1" applyFont="1" applyBorder="1" applyAlignment="1">
      <alignment horizontal="center" vertical="center" wrapText="1"/>
    </xf>
    <xf numFmtId="0" fontId="2" fillId="9" borderId="16" xfId="0" applyFont="1" applyFill="1" applyBorder="1" applyAlignment="1">
      <alignment vertical="center"/>
    </xf>
    <xf numFmtId="164" fontId="0" fillId="9" borderId="17" xfId="0" applyNumberFormat="1" applyFill="1" applyBorder="1" applyAlignment="1">
      <alignment horizontal="left" vertical="center"/>
    </xf>
    <xf numFmtId="0" fontId="17" fillId="0" borderId="22" xfId="0" applyFont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7" fillId="8" borderId="22" xfId="0" applyFont="1" applyFill="1" applyBorder="1" applyAlignment="1">
      <alignment vertical="center" wrapText="1"/>
    </xf>
    <xf numFmtId="0" fontId="17" fillId="8" borderId="18" xfId="0" applyFont="1" applyFill="1" applyBorder="1" applyAlignment="1">
      <alignment vertical="center" wrapText="1"/>
    </xf>
    <xf numFmtId="0" fontId="17" fillId="8" borderId="24" xfId="0" applyFont="1" applyFill="1" applyBorder="1" applyAlignment="1">
      <alignment vertical="center" wrapText="1"/>
    </xf>
    <xf numFmtId="0" fontId="17" fillId="8" borderId="25" xfId="0" applyFont="1" applyFill="1" applyBorder="1" applyAlignment="1">
      <alignment vertical="center" wrapText="1"/>
    </xf>
    <xf numFmtId="0" fontId="18" fillId="0" borderId="29" xfId="0" applyFont="1" applyBorder="1" applyAlignment="1">
      <alignment vertical="center" wrapText="1"/>
    </xf>
    <xf numFmtId="0" fontId="2" fillId="9" borderId="17" xfId="0" applyFont="1" applyFill="1" applyBorder="1" applyAlignment="1">
      <alignment horizontal="center" vertical="center" wrapText="1"/>
    </xf>
    <xf numFmtId="10" fontId="0" fillId="9" borderId="17" xfId="0" applyNumberFormat="1" applyFill="1" applyBorder="1" applyAlignment="1">
      <alignment horizontal="center" vertical="center"/>
    </xf>
    <xf numFmtId="10" fontId="0" fillId="9" borderId="6" xfId="0" applyNumberForma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4" fontId="17" fillId="0" borderId="18" xfId="0" applyNumberFormat="1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4" fontId="17" fillId="0" borderId="25" xfId="0" applyNumberFormat="1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8" borderId="29" xfId="0" applyFont="1" applyFill="1" applyBorder="1" applyAlignment="1">
      <alignment vertical="center" wrapText="1"/>
    </xf>
    <xf numFmtId="0" fontId="18" fillId="8" borderId="28" xfId="0" applyFont="1" applyFill="1" applyBorder="1" applyAlignment="1">
      <alignment vertical="center" wrapText="1"/>
    </xf>
    <xf numFmtId="0" fontId="17" fillId="0" borderId="18" xfId="0" applyFont="1" applyBorder="1" applyAlignment="1">
      <alignment horizontal="center" wrapText="1"/>
    </xf>
    <xf numFmtId="4" fontId="17" fillId="0" borderId="18" xfId="0" applyNumberFormat="1" applyFont="1" applyBorder="1" applyAlignment="1">
      <alignment horizontal="center" wrapText="1"/>
    </xf>
    <xf numFmtId="0" fontId="17" fillId="0" borderId="23" xfId="0" applyFont="1" applyBorder="1" applyAlignment="1">
      <alignment horizontal="center" wrapText="1"/>
    </xf>
    <xf numFmtId="4" fontId="22" fillId="0" borderId="18" xfId="0" applyNumberFormat="1" applyFont="1" applyBorder="1" applyAlignment="1">
      <alignment horizontal="center" wrapText="1"/>
    </xf>
    <xf numFmtId="0" fontId="17" fillId="0" borderId="25" xfId="0" applyFont="1" applyBorder="1" applyAlignment="1">
      <alignment horizontal="center" wrapText="1"/>
    </xf>
    <xf numFmtId="0" fontId="17" fillId="0" borderId="2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6" xfId="0" applyBorder="1" applyAlignment="1">
      <alignment wrapText="1"/>
    </xf>
    <xf numFmtId="0" fontId="22" fillId="0" borderId="0" xfId="0" applyFont="1" applyAlignment="1">
      <alignment vertical="center"/>
    </xf>
    <xf numFmtId="0" fontId="22" fillId="11" borderId="16" xfId="0" applyFont="1" applyFill="1" applyBorder="1" applyAlignment="1">
      <alignment vertical="center"/>
    </xf>
    <xf numFmtId="164" fontId="22" fillId="11" borderId="17" xfId="0" applyNumberFormat="1" applyFont="1" applyFill="1" applyBorder="1" applyAlignment="1">
      <alignment horizontal="left" vertical="center"/>
    </xf>
    <xf numFmtId="0" fontId="22" fillId="11" borderId="17" xfId="0" applyFont="1" applyFill="1" applyBorder="1" applyAlignment="1">
      <alignment horizontal="center" vertical="center" wrapText="1"/>
    </xf>
    <xf numFmtId="10" fontId="22" fillId="11" borderId="17" xfId="0" applyNumberFormat="1" applyFont="1" applyFill="1" applyBorder="1" applyAlignment="1">
      <alignment horizontal="center" vertical="center"/>
    </xf>
    <xf numFmtId="10" fontId="22" fillId="11" borderId="6" xfId="0" applyNumberFormat="1" applyFont="1" applyFill="1" applyBorder="1" applyAlignment="1">
      <alignment horizontal="center" vertical="center"/>
    </xf>
    <xf numFmtId="0" fontId="24" fillId="8" borderId="27" xfId="0" applyFont="1" applyFill="1" applyBorder="1" applyAlignment="1">
      <alignment vertical="center"/>
    </xf>
    <xf numFmtId="0" fontId="24" fillId="8" borderId="29" xfId="0" applyFont="1" applyFill="1" applyBorder="1" applyAlignment="1">
      <alignment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2" fillId="0" borderId="22" xfId="0" applyFont="1" applyBorder="1" applyAlignment="1">
      <alignment vertical="center" wrapText="1"/>
    </xf>
    <xf numFmtId="0" fontId="22" fillId="0" borderId="18" xfId="0" applyFont="1" applyBorder="1" applyAlignment="1">
      <alignment vertical="center" wrapText="1"/>
    </xf>
    <xf numFmtId="0" fontId="22" fillId="0" borderId="18" xfId="0" applyFont="1" applyBorder="1" applyAlignment="1">
      <alignment horizontal="center" vertical="center" wrapText="1"/>
    </xf>
    <xf numFmtId="4" fontId="22" fillId="0" borderId="18" xfId="0" applyNumberFormat="1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8" borderId="22" xfId="0" applyFont="1" applyFill="1" applyBorder="1" applyAlignment="1">
      <alignment vertical="center" wrapText="1"/>
    </xf>
    <xf numFmtId="0" fontId="22" fillId="8" borderId="18" xfId="0" applyFont="1" applyFill="1" applyBorder="1" applyAlignment="1">
      <alignment vertical="center" wrapText="1"/>
    </xf>
    <xf numFmtId="0" fontId="22" fillId="8" borderId="24" xfId="0" applyFont="1" applyFill="1" applyBorder="1" applyAlignment="1">
      <alignment vertical="center" wrapText="1"/>
    </xf>
    <xf numFmtId="0" fontId="22" fillId="8" borderId="25" xfId="0" applyFont="1" applyFill="1" applyBorder="1" applyAlignment="1">
      <alignment vertical="center" wrapText="1"/>
    </xf>
    <xf numFmtId="0" fontId="22" fillId="0" borderId="25" xfId="0" applyFont="1" applyBorder="1" applyAlignment="1">
      <alignment horizontal="center" vertical="center" wrapText="1"/>
    </xf>
    <xf numFmtId="4" fontId="22" fillId="0" borderId="25" xfId="0" applyNumberFormat="1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11" borderId="17" xfId="0" applyFont="1" applyFill="1" applyBorder="1" applyAlignment="1">
      <alignment vertical="center" wrapText="1"/>
    </xf>
    <xf numFmtId="10" fontId="22" fillId="11" borderId="17" xfId="0" applyNumberFormat="1" applyFont="1" applyFill="1" applyBorder="1" applyAlignment="1">
      <alignment vertical="center"/>
    </xf>
    <xf numFmtId="10" fontId="22" fillId="11" borderId="6" xfId="0" applyNumberFormat="1" applyFont="1" applyFill="1" applyBorder="1" applyAlignment="1">
      <alignment vertical="center"/>
    </xf>
    <xf numFmtId="0" fontId="23" fillId="0" borderId="27" xfId="0" quotePrefix="1" applyFont="1" applyBorder="1" applyAlignment="1">
      <alignment horizontal="center" vertical="center" wrapText="1"/>
    </xf>
    <xf numFmtId="0" fontId="23" fillId="8" borderId="29" xfId="0" applyFont="1" applyFill="1" applyBorder="1" applyAlignment="1">
      <alignment horizontal="center" vertical="center" wrapText="1"/>
    </xf>
    <xf numFmtId="0" fontId="23" fillId="8" borderId="28" xfId="0" applyFont="1" applyFill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8" borderId="30" xfId="0" applyFont="1" applyFill="1" applyBorder="1" applyAlignment="1">
      <alignment horizontal="center" vertical="center" wrapText="1"/>
    </xf>
    <xf numFmtId="0" fontId="23" fillId="8" borderId="31" xfId="0" applyFont="1" applyFill="1" applyBorder="1" applyAlignment="1">
      <alignment horizontal="center" vertical="center" wrapText="1"/>
    </xf>
    <xf numFmtId="0" fontId="25" fillId="0" borderId="27" xfId="0" applyFont="1" applyBorder="1" applyAlignment="1">
      <alignment horizontal="left" vertical="center" wrapText="1"/>
    </xf>
    <xf numFmtId="0" fontId="22" fillId="0" borderId="29" xfId="0" applyFont="1" applyBorder="1" applyAlignment="1">
      <alignment vertical="center" wrapText="1"/>
    </xf>
    <xf numFmtId="0" fontId="22" fillId="0" borderId="29" xfId="0" applyFont="1" applyBorder="1" applyAlignment="1">
      <alignment horizontal="center" vertical="center"/>
    </xf>
    <xf numFmtId="4" fontId="22" fillId="0" borderId="29" xfId="0" applyNumberFormat="1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center" vertical="center"/>
    </xf>
    <xf numFmtId="0" fontId="25" fillId="10" borderId="22" xfId="0" applyFont="1" applyFill="1" applyBorder="1" applyAlignment="1">
      <alignment horizontal="left" vertical="center" wrapText="1"/>
    </xf>
    <xf numFmtId="0" fontId="22" fillId="10" borderId="18" xfId="0" applyFont="1" applyFill="1" applyBorder="1" applyAlignment="1">
      <alignment vertical="center" wrapText="1"/>
    </xf>
    <xf numFmtId="0" fontId="22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4" fontId="23" fillId="0" borderId="26" xfId="0" applyNumberFormat="1" applyFont="1" applyBorder="1" applyAlignment="1">
      <alignment horizontal="center" vertical="center" wrapText="1"/>
    </xf>
    <xf numFmtId="0" fontId="22" fillId="0" borderId="38" xfId="0" applyFont="1" applyBorder="1" applyAlignment="1">
      <alignment vertical="center" wrapText="1"/>
    </xf>
    <xf numFmtId="0" fontId="22" fillId="0" borderId="39" xfId="0" applyFont="1" applyBorder="1" applyAlignment="1">
      <alignment vertical="center" wrapText="1"/>
    </xf>
    <xf numFmtId="0" fontId="22" fillId="0" borderId="39" xfId="0" applyFont="1" applyBorder="1" applyAlignment="1">
      <alignment horizontal="center" vertical="center" wrapText="1"/>
    </xf>
    <xf numFmtId="4" fontId="22" fillId="0" borderId="39" xfId="0" applyNumberFormat="1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4" fontId="22" fillId="0" borderId="42" xfId="0" applyNumberFormat="1" applyFont="1" applyBorder="1" applyAlignment="1">
      <alignment horizontal="center" vertical="center" wrapText="1"/>
    </xf>
    <xf numFmtId="4" fontId="23" fillId="0" borderId="43" xfId="0" applyNumberFormat="1" applyFont="1" applyBorder="1" applyAlignment="1">
      <alignment horizontal="center" vertical="center" wrapText="1"/>
    </xf>
    <xf numFmtId="0" fontId="25" fillId="0" borderId="38" xfId="0" applyFont="1" applyBorder="1" applyAlignment="1">
      <alignment horizontal="left" vertical="center" wrapText="1"/>
    </xf>
    <xf numFmtId="0" fontId="22" fillId="0" borderId="39" xfId="0" applyFont="1" applyBorder="1" applyAlignment="1">
      <alignment horizontal="center" vertical="center"/>
    </xf>
    <xf numFmtId="0" fontId="20" fillId="2" borderId="19" xfId="3" applyFont="1" applyFill="1" applyBorder="1" applyAlignment="1">
      <alignment horizontal="center" vertical="center" wrapText="1"/>
    </xf>
    <xf numFmtId="0" fontId="6" fillId="2" borderId="20" xfId="3" applyFont="1" applyFill="1" applyBorder="1" applyAlignment="1">
      <alignment horizontal="center" vertical="center" wrapText="1"/>
    </xf>
    <xf numFmtId="0" fontId="6" fillId="2" borderId="21" xfId="3" applyFont="1" applyFill="1" applyBorder="1" applyAlignment="1">
      <alignment horizontal="center" vertical="center" wrapText="1"/>
    </xf>
    <xf numFmtId="0" fontId="6" fillId="2" borderId="16" xfId="3" applyFont="1" applyFill="1" applyBorder="1" applyAlignment="1">
      <alignment horizontal="center" vertical="center" wrapText="1"/>
    </xf>
    <xf numFmtId="0" fontId="6" fillId="2" borderId="17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11" fillId="5" borderId="5" xfId="3" applyFont="1" applyFill="1" applyBorder="1" applyAlignment="1">
      <alignment horizontal="center"/>
    </xf>
    <xf numFmtId="10" fontId="3" fillId="0" borderId="5" xfId="2" applyNumberFormat="1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4" fontId="1" fillId="0" borderId="19" xfId="2" applyNumberFormat="1" applyFont="1" applyBorder="1" applyAlignment="1">
      <alignment horizontal="left" wrapText="1"/>
    </xf>
    <xf numFmtId="4" fontId="1" fillId="0" borderId="20" xfId="2" applyNumberFormat="1" applyFont="1" applyBorder="1" applyAlignment="1">
      <alignment horizontal="left" wrapText="1"/>
    </xf>
    <xf numFmtId="4" fontId="1" fillId="0" borderId="21" xfId="2" applyNumberFormat="1" applyFont="1" applyBorder="1" applyAlignment="1">
      <alignment horizontal="left" wrapText="1"/>
    </xf>
    <xf numFmtId="4" fontId="1" fillId="0" borderId="8" xfId="2" applyNumberFormat="1" applyFont="1" applyBorder="1" applyAlignment="1">
      <alignment horizontal="left" wrapText="1"/>
    </xf>
    <xf numFmtId="4" fontId="1" fillId="0" borderId="0" xfId="2" applyNumberFormat="1" applyFont="1" applyBorder="1" applyAlignment="1">
      <alignment horizontal="left" wrapText="1"/>
    </xf>
    <xf numFmtId="4" fontId="1" fillId="0" borderId="7" xfId="2" applyNumberFormat="1" applyFont="1" applyBorder="1" applyAlignment="1">
      <alignment horizontal="left" wrapText="1"/>
    </xf>
    <xf numFmtId="0" fontId="3" fillId="0" borderId="13" xfId="2" applyFont="1" applyBorder="1" applyAlignment="1">
      <alignment horizontal="justify" vertical="top" wrapText="1"/>
    </xf>
    <xf numFmtId="0" fontId="3" fillId="0" borderId="14" xfId="2" applyFont="1" applyBorder="1" applyAlignment="1">
      <alignment horizontal="justify" vertical="top" wrapText="1"/>
    </xf>
    <xf numFmtId="0" fontId="3" fillId="0" borderId="15" xfId="2" applyFont="1" applyBorder="1" applyAlignment="1">
      <alignment horizontal="justify" vertical="top" wrapText="1"/>
    </xf>
    <xf numFmtId="0" fontId="13" fillId="7" borderId="32" xfId="2" applyFont="1" applyFill="1" applyBorder="1" applyAlignment="1">
      <alignment horizontal="center" vertical="center" wrapText="1"/>
    </xf>
    <xf numFmtId="0" fontId="13" fillId="7" borderId="33" xfId="2" applyFont="1" applyFill="1" applyBorder="1" applyAlignment="1">
      <alignment horizontal="center" vertical="center" wrapText="1"/>
    </xf>
    <xf numFmtId="0" fontId="13" fillId="7" borderId="34" xfId="2" applyFont="1" applyFill="1" applyBorder="1" applyAlignment="1">
      <alignment horizontal="center" vertical="center" wrapText="1"/>
    </xf>
    <xf numFmtId="0" fontId="13" fillId="7" borderId="35" xfId="2" applyFont="1" applyFill="1" applyBorder="1" applyAlignment="1">
      <alignment horizontal="center" vertical="center" wrapText="1"/>
    </xf>
    <xf numFmtId="0" fontId="13" fillId="7" borderId="36" xfId="2" applyFont="1" applyFill="1" applyBorder="1" applyAlignment="1">
      <alignment horizontal="center" vertical="center" wrapText="1"/>
    </xf>
    <xf numFmtId="0" fontId="13" fillId="7" borderId="37" xfId="2" applyFont="1" applyFill="1" applyBorder="1" applyAlignment="1">
      <alignment horizontal="center" vertical="center" wrapText="1"/>
    </xf>
    <xf numFmtId="0" fontId="3" fillId="0" borderId="9" xfId="2" applyFont="1" applyBorder="1" applyAlignment="1">
      <alignment horizontal="justify" vertical="top" wrapText="1"/>
    </xf>
    <xf numFmtId="0" fontId="3" fillId="0" borderId="10" xfId="2" applyFont="1" applyBorder="1" applyAlignment="1">
      <alignment horizontal="justify" vertical="top" wrapText="1"/>
    </xf>
    <xf numFmtId="0" fontId="9" fillId="9" borderId="19" xfId="0" applyFont="1" applyFill="1" applyBorder="1" applyAlignment="1">
      <alignment horizontal="center" vertical="center"/>
    </xf>
    <xf numFmtId="0" fontId="15" fillId="9" borderId="20" xfId="0" applyFont="1" applyFill="1" applyBorder="1" applyAlignment="1">
      <alignment horizontal="center" vertical="center"/>
    </xf>
    <xf numFmtId="0" fontId="0" fillId="9" borderId="20" xfId="0" applyFill="1" applyBorder="1" applyAlignment="1">
      <alignment vertical="center"/>
    </xf>
    <xf numFmtId="0" fontId="0" fillId="9" borderId="21" xfId="0" applyFill="1" applyBorder="1" applyAlignment="1">
      <alignment vertical="center"/>
    </xf>
    <xf numFmtId="0" fontId="23" fillId="11" borderId="19" xfId="0" applyFont="1" applyFill="1" applyBorder="1" applyAlignment="1">
      <alignment horizontal="center" vertical="center"/>
    </xf>
    <xf numFmtId="0" fontId="23" fillId="11" borderId="20" xfId="0" applyFont="1" applyFill="1" applyBorder="1" applyAlignment="1">
      <alignment horizontal="center" vertical="center"/>
    </xf>
    <xf numFmtId="0" fontId="22" fillId="11" borderId="20" xfId="0" applyFont="1" applyFill="1" applyBorder="1" applyAlignment="1">
      <alignment vertical="center"/>
    </xf>
    <xf numFmtId="0" fontId="22" fillId="11" borderId="21" xfId="0" applyFont="1" applyFill="1" applyBorder="1" applyAlignment="1">
      <alignment vertical="center"/>
    </xf>
    <xf numFmtId="0" fontId="9" fillId="6" borderId="19" xfId="0" applyFont="1" applyFill="1" applyBorder="1" applyAlignment="1">
      <alignment horizontal="center"/>
    </xf>
    <xf numFmtId="0" fontId="15" fillId="6" borderId="20" xfId="0" applyFont="1" applyFill="1" applyBorder="1" applyAlignment="1">
      <alignment horizontal="center"/>
    </xf>
    <xf numFmtId="0" fontId="0" fillId="6" borderId="20" xfId="0" applyFill="1" applyBorder="1" applyAlignment="1"/>
    <xf numFmtId="0" fontId="0" fillId="6" borderId="21" xfId="0" applyFill="1" applyBorder="1" applyAlignment="1"/>
  </cellXfs>
  <cellStyles count="8">
    <cellStyle name="Normal" xfId="0" builtinId="0"/>
    <cellStyle name="Normal 2" xfId="1"/>
    <cellStyle name="Normal 2 2" xfId="2"/>
    <cellStyle name="Normal 21" xfId="5"/>
    <cellStyle name="Normal 23" xfId="6"/>
    <cellStyle name="Normal 25" xfId="7"/>
    <cellStyle name="Normal 3" xfId="3"/>
    <cellStyle name="Porcentagem 2" xfId="4"/>
  </cellStyles>
  <dxfs count="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2" defaultTableStyle="TableStyleMedium2" defaultPivotStyle="PivotStyleLight16">
    <tableStyle name="Estilo de Tabela 1" pivot="0" count="0"/>
    <tableStyle name="Estilo de Tabela 2" pivot="0" count="1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zoomScale="90" workbookViewId="0">
      <selection activeCell="A8" sqref="A8:XFD8"/>
    </sheetView>
  </sheetViews>
  <sheetFormatPr defaultRowHeight="18.75" x14ac:dyDescent="0.3"/>
  <cols>
    <col min="1" max="1" width="14.28515625" style="1" customWidth="1"/>
    <col min="2" max="2" width="55.42578125" style="1" customWidth="1"/>
    <col min="3" max="3" width="21.28515625" style="2" customWidth="1"/>
    <col min="4" max="4" width="10" style="3" customWidth="1"/>
    <col min="5" max="19" width="9.140625" style="1"/>
    <col min="20" max="20" width="24.42578125" style="1" customWidth="1"/>
    <col min="21" max="21" width="20.5703125" style="1" customWidth="1"/>
    <col min="22" max="241" width="9.140625" style="1"/>
    <col min="242" max="242" width="14.28515625" style="1" customWidth="1"/>
    <col min="243" max="243" width="62.28515625" style="1" bestFit="1" customWidth="1"/>
    <col min="244" max="244" width="16.42578125" style="1" bestFit="1" customWidth="1"/>
    <col min="245" max="245" width="11.140625" style="1" bestFit="1" customWidth="1"/>
    <col min="246" max="497" width="9.140625" style="1"/>
    <col min="498" max="498" width="14.28515625" style="1" customWidth="1"/>
    <col min="499" max="499" width="62.28515625" style="1" bestFit="1" customWidth="1"/>
    <col min="500" max="500" width="16.42578125" style="1" bestFit="1" customWidth="1"/>
    <col min="501" max="501" width="11.140625" style="1" bestFit="1" customWidth="1"/>
    <col min="502" max="753" width="9.140625" style="1"/>
    <col min="754" max="754" width="14.28515625" style="1" customWidth="1"/>
    <col min="755" max="755" width="62.28515625" style="1" bestFit="1" customWidth="1"/>
    <col min="756" max="756" width="16.42578125" style="1" bestFit="1" customWidth="1"/>
    <col min="757" max="757" width="11.140625" style="1" bestFit="1" customWidth="1"/>
    <col min="758" max="1009" width="9.140625" style="1"/>
    <col min="1010" max="1010" width="14.28515625" style="1" customWidth="1"/>
    <col min="1011" max="1011" width="62.28515625" style="1" bestFit="1" customWidth="1"/>
    <col min="1012" max="1012" width="16.42578125" style="1" bestFit="1" customWidth="1"/>
    <col min="1013" max="1013" width="11.140625" style="1" bestFit="1" customWidth="1"/>
    <col min="1014" max="1265" width="9.140625" style="1"/>
    <col min="1266" max="1266" width="14.28515625" style="1" customWidth="1"/>
    <col min="1267" max="1267" width="62.28515625" style="1" bestFit="1" customWidth="1"/>
    <col min="1268" max="1268" width="16.42578125" style="1" bestFit="1" customWidth="1"/>
    <col min="1269" max="1269" width="11.140625" style="1" bestFit="1" customWidth="1"/>
    <col min="1270" max="1521" width="9.140625" style="1"/>
    <col min="1522" max="1522" width="14.28515625" style="1" customWidth="1"/>
    <col min="1523" max="1523" width="62.28515625" style="1" bestFit="1" customWidth="1"/>
    <col min="1524" max="1524" width="16.42578125" style="1" bestFit="1" customWidth="1"/>
    <col min="1525" max="1525" width="11.140625" style="1" bestFit="1" customWidth="1"/>
    <col min="1526" max="1777" width="9.140625" style="1"/>
    <col min="1778" max="1778" width="14.28515625" style="1" customWidth="1"/>
    <col min="1779" max="1779" width="62.28515625" style="1" bestFit="1" customWidth="1"/>
    <col min="1780" max="1780" width="16.42578125" style="1" bestFit="1" customWidth="1"/>
    <col min="1781" max="1781" width="11.140625" style="1" bestFit="1" customWidth="1"/>
    <col min="1782" max="2033" width="9.140625" style="1"/>
    <col min="2034" max="2034" width="14.28515625" style="1" customWidth="1"/>
    <col min="2035" max="2035" width="62.28515625" style="1" bestFit="1" customWidth="1"/>
    <col min="2036" max="2036" width="16.42578125" style="1" bestFit="1" customWidth="1"/>
    <col min="2037" max="2037" width="11.140625" style="1" bestFit="1" customWidth="1"/>
    <col min="2038" max="2289" width="9.140625" style="1"/>
    <col min="2290" max="2290" width="14.28515625" style="1" customWidth="1"/>
    <col min="2291" max="2291" width="62.28515625" style="1" bestFit="1" customWidth="1"/>
    <col min="2292" max="2292" width="16.42578125" style="1" bestFit="1" customWidth="1"/>
    <col min="2293" max="2293" width="11.140625" style="1" bestFit="1" customWidth="1"/>
    <col min="2294" max="2545" width="9.140625" style="1"/>
    <col min="2546" max="2546" width="14.28515625" style="1" customWidth="1"/>
    <col min="2547" max="2547" width="62.28515625" style="1" bestFit="1" customWidth="1"/>
    <col min="2548" max="2548" width="16.42578125" style="1" bestFit="1" customWidth="1"/>
    <col min="2549" max="2549" width="11.140625" style="1" bestFit="1" customWidth="1"/>
    <col min="2550" max="2801" width="9.140625" style="1"/>
    <col min="2802" max="2802" width="14.28515625" style="1" customWidth="1"/>
    <col min="2803" max="2803" width="62.28515625" style="1" bestFit="1" customWidth="1"/>
    <col min="2804" max="2804" width="16.42578125" style="1" bestFit="1" customWidth="1"/>
    <col min="2805" max="2805" width="11.140625" style="1" bestFit="1" customWidth="1"/>
    <col min="2806" max="3057" width="9.140625" style="1"/>
    <col min="3058" max="3058" width="14.28515625" style="1" customWidth="1"/>
    <col min="3059" max="3059" width="62.28515625" style="1" bestFit="1" customWidth="1"/>
    <col min="3060" max="3060" width="16.42578125" style="1" bestFit="1" customWidth="1"/>
    <col min="3061" max="3061" width="11.140625" style="1" bestFit="1" customWidth="1"/>
    <col min="3062" max="3313" width="9.140625" style="1"/>
    <col min="3314" max="3314" width="14.28515625" style="1" customWidth="1"/>
    <col min="3315" max="3315" width="62.28515625" style="1" bestFit="1" customWidth="1"/>
    <col min="3316" max="3316" width="16.42578125" style="1" bestFit="1" customWidth="1"/>
    <col min="3317" max="3317" width="11.140625" style="1" bestFit="1" customWidth="1"/>
    <col min="3318" max="3569" width="9.140625" style="1"/>
    <col min="3570" max="3570" width="14.28515625" style="1" customWidth="1"/>
    <col min="3571" max="3571" width="62.28515625" style="1" bestFit="1" customWidth="1"/>
    <col min="3572" max="3572" width="16.42578125" style="1" bestFit="1" customWidth="1"/>
    <col min="3573" max="3573" width="11.140625" style="1" bestFit="1" customWidth="1"/>
    <col min="3574" max="3825" width="9.140625" style="1"/>
    <col min="3826" max="3826" width="14.28515625" style="1" customWidth="1"/>
    <col min="3827" max="3827" width="62.28515625" style="1" bestFit="1" customWidth="1"/>
    <col min="3828" max="3828" width="16.42578125" style="1" bestFit="1" customWidth="1"/>
    <col min="3829" max="3829" width="11.140625" style="1" bestFit="1" customWidth="1"/>
    <col min="3830" max="4081" width="9.140625" style="1"/>
    <col min="4082" max="4082" width="14.28515625" style="1" customWidth="1"/>
    <col min="4083" max="4083" width="62.28515625" style="1" bestFit="1" customWidth="1"/>
    <col min="4084" max="4084" width="16.42578125" style="1" bestFit="1" customWidth="1"/>
    <col min="4085" max="4085" width="11.140625" style="1" bestFit="1" customWidth="1"/>
    <col min="4086" max="4337" width="9.140625" style="1"/>
    <col min="4338" max="4338" width="14.28515625" style="1" customWidth="1"/>
    <col min="4339" max="4339" width="62.28515625" style="1" bestFit="1" customWidth="1"/>
    <col min="4340" max="4340" width="16.42578125" style="1" bestFit="1" customWidth="1"/>
    <col min="4341" max="4341" width="11.140625" style="1" bestFit="1" customWidth="1"/>
    <col min="4342" max="4593" width="9.140625" style="1"/>
    <col min="4594" max="4594" width="14.28515625" style="1" customWidth="1"/>
    <col min="4595" max="4595" width="62.28515625" style="1" bestFit="1" customWidth="1"/>
    <col min="4596" max="4596" width="16.42578125" style="1" bestFit="1" customWidth="1"/>
    <col min="4597" max="4597" width="11.140625" style="1" bestFit="1" customWidth="1"/>
    <col min="4598" max="4849" width="9.140625" style="1"/>
    <col min="4850" max="4850" width="14.28515625" style="1" customWidth="1"/>
    <col min="4851" max="4851" width="62.28515625" style="1" bestFit="1" customWidth="1"/>
    <col min="4852" max="4852" width="16.42578125" style="1" bestFit="1" customWidth="1"/>
    <col min="4853" max="4853" width="11.140625" style="1" bestFit="1" customWidth="1"/>
    <col min="4854" max="5105" width="9.140625" style="1"/>
    <col min="5106" max="5106" width="14.28515625" style="1" customWidth="1"/>
    <col min="5107" max="5107" width="62.28515625" style="1" bestFit="1" customWidth="1"/>
    <col min="5108" max="5108" width="16.42578125" style="1" bestFit="1" customWidth="1"/>
    <col min="5109" max="5109" width="11.140625" style="1" bestFit="1" customWidth="1"/>
    <col min="5110" max="5361" width="9.140625" style="1"/>
    <col min="5362" max="5362" width="14.28515625" style="1" customWidth="1"/>
    <col min="5363" max="5363" width="62.28515625" style="1" bestFit="1" customWidth="1"/>
    <col min="5364" max="5364" width="16.42578125" style="1" bestFit="1" customWidth="1"/>
    <col min="5365" max="5365" width="11.140625" style="1" bestFit="1" customWidth="1"/>
    <col min="5366" max="5617" width="9.140625" style="1"/>
    <col min="5618" max="5618" width="14.28515625" style="1" customWidth="1"/>
    <col min="5619" max="5619" width="62.28515625" style="1" bestFit="1" customWidth="1"/>
    <col min="5620" max="5620" width="16.42578125" style="1" bestFit="1" customWidth="1"/>
    <col min="5621" max="5621" width="11.140625" style="1" bestFit="1" customWidth="1"/>
    <col min="5622" max="5873" width="9.140625" style="1"/>
    <col min="5874" max="5874" width="14.28515625" style="1" customWidth="1"/>
    <col min="5875" max="5875" width="62.28515625" style="1" bestFit="1" customWidth="1"/>
    <col min="5876" max="5876" width="16.42578125" style="1" bestFit="1" customWidth="1"/>
    <col min="5877" max="5877" width="11.140625" style="1" bestFit="1" customWidth="1"/>
    <col min="5878" max="6129" width="9.140625" style="1"/>
    <col min="6130" max="6130" width="14.28515625" style="1" customWidth="1"/>
    <col min="6131" max="6131" width="62.28515625" style="1" bestFit="1" customWidth="1"/>
    <col min="6132" max="6132" width="16.42578125" style="1" bestFit="1" customWidth="1"/>
    <col min="6133" max="6133" width="11.140625" style="1" bestFit="1" customWidth="1"/>
    <col min="6134" max="6385" width="9.140625" style="1"/>
    <col min="6386" max="6386" width="14.28515625" style="1" customWidth="1"/>
    <col min="6387" max="6387" width="62.28515625" style="1" bestFit="1" customWidth="1"/>
    <col min="6388" max="6388" width="16.42578125" style="1" bestFit="1" customWidth="1"/>
    <col min="6389" max="6389" width="11.140625" style="1" bestFit="1" customWidth="1"/>
    <col min="6390" max="6641" width="9.140625" style="1"/>
    <col min="6642" max="6642" width="14.28515625" style="1" customWidth="1"/>
    <col min="6643" max="6643" width="62.28515625" style="1" bestFit="1" customWidth="1"/>
    <col min="6644" max="6644" width="16.42578125" style="1" bestFit="1" customWidth="1"/>
    <col min="6645" max="6645" width="11.140625" style="1" bestFit="1" customWidth="1"/>
    <col min="6646" max="6897" width="9.140625" style="1"/>
    <col min="6898" max="6898" width="14.28515625" style="1" customWidth="1"/>
    <col min="6899" max="6899" width="62.28515625" style="1" bestFit="1" customWidth="1"/>
    <col min="6900" max="6900" width="16.42578125" style="1" bestFit="1" customWidth="1"/>
    <col min="6901" max="6901" width="11.140625" style="1" bestFit="1" customWidth="1"/>
    <col min="6902" max="7153" width="9.140625" style="1"/>
    <col min="7154" max="7154" width="14.28515625" style="1" customWidth="1"/>
    <col min="7155" max="7155" width="62.28515625" style="1" bestFit="1" customWidth="1"/>
    <col min="7156" max="7156" width="16.42578125" style="1" bestFit="1" customWidth="1"/>
    <col min="7157" max="7157" width="11.140625" style="1" bestFit="1" customWidth="1"/>
    <col min="7158" max="7409" width="9.140625" style="1"/>
    <col min="7410" max="7410" width="14.28515625" style="1" customWidth="1"/>
    <col min="7411" max="7411" width="62.28515625" style="1" bestFit="1" customWidth="1"/>
    <col min="7412" max="7412" width="16.42578125" style="1" bestFit="1" customWidth="1"/>
    <col min="7413" max="7413" width="11.140625" style="1" bestFit="1" customWidth="1"/>
    <col min="7414" max="7665" width="9.140625" style="1"/>
    <col min="7666" max="7666" width="14.28515625" style="1" customWidth="1"/>
    <col min="7667" max="7667" width="62.28515625" style="1" bestFit="1" customWidth="1"/>
    <col min="7668" max="7668" width="16.42578125" style="1" bestFit="1" customWidth="1"/>
    <col min="7669" max="7669" width="11.140625" style="1" bestFit="1" customWidth="1"/>
    <col min="7670" max="7921" width="9.140625" style="1"/>
    <col min="7922" max="7922" width="14.28515625" style="1" customWidth="1"/>
    <col min="7923" max="7923" width="62.28515625" style="1" bestFit="1" customWidth="1"/>
    <col min="7924" max="7924" width="16.42578125" style="1" bestFit="1" customWidth="1"/>
    <col min="7925" max="7925" width="11.140625" style="1" bestFit="1" customWidth="1"/>
    <col min="7926" max="8177" width="9.140625" style="1"/>
    <col min="8178" max="8178" width="14.28515625" style="1" customWidth="1"/>
    <col min="8179" max="8179" width="62.28515625" style="1" bestFit="1" customWidth="1"/>
    <col min="8180" max="8180" width="16.42578125" style="1" bestFit="1" customWidth="1"/>
    <col min="8181" max="8181" width="11.140625" style="1" bestFit="1" customWidth="1"/>
    <col min="8182" max="8433" width="9.140625" style="1"/>
    <col min="8434" max="8434" width="14.28515625" style="1" customWidth="1"/>
    <col min="8435" max="8435" width="62.28515625" style="1" bestFit="1" customWidth="1"/>
    <col min="8436" max="8436" width="16.42578125" style="1" bestFit="1" customWidth="1"/>
    <col min="8437" max="8437" width="11.140625" style="1" bestFit="1" customWidth="1"/>
    <col min="8438" max="8689" width="9.140625" style="1"/>
    <col min="8690" max="8690" width="14.28515625" style="1" customWidth="1"/>
    <col min="8691" max="8691" width="62.28515625" style="1" bestFit="1" customWidth="1"/>
    <col min="8692" max="8692" width="16.42578125" style="1" bestFit="1" customWidth="1"/>
    <col min="8693" max="8693" width="11.140625" style="1" bestFit="1" customWidth="1"/>
    <col min="8694" max="8945" width="9.140625" style="1"/>
    <col min="8946" max="8946" width="14.28515625" style="1" customWidth="1"/>
    <col min="8947" max="8947" width="62.28515625" style="1" bestFit="1" customWidth="1"/>
    <col min="8948" max="8948" width="16.42578125" style="1" bestFit="1" customWidth="1"/>
    <col min="8949" max="8949" width="11.140625" style="1" bestFit="1" customWidth="1"/>
    <col min="8950" max="9201" width="9.140625" style="1"/>
    <col min="9202" max="9202" width="14.28515625" style="1" customWidth="1"/>
    <col min="9203" max="9203" width="62.28515625" style="1" bestFit="1" customWidth="1"/>
    <col min="9204" max="9204" width="16.42578125" style="1" bestFit="1" customWidth="1"/>
    <col min="9205" max="9205" width="11.140625" style="1" bestFit="1" customWidth="1"/>
    <col min="9206" max="9457" width="9.140625" style="1"/>
    <col min="9458" max="9458" width="14.28515625" style="1" customWidth="1"/>
    <col min="9459" max="9459" width="62.28515625" style="1" bestFit="1" customWidth="1"/>
    <col min="9460" max="9460" width="16.42578125" style="1" bestFit="1" customWidth="1"/>
    <col min="9461" max="9461" width="11.140625" style="1" bestFit="1" customWidth="1"/>
    <col min="9462" max="9713" width="9.140625" style="1"/>
    <col min="9714" max="9714" width="14.28515625" style="1" customWidth="1"/>
    <col min="9715" max="9715" width="62.28515625" style="1" bestFit="1" customWidth="1"/>
    <col min="9716" max="9716" width="16.42578125" style="1" bestFit="1" customWidth="1"/>
    <col min="9717" max="9717" width="11.140625" style="1" bestFit="1" customWidth="1"/>
    <col min="9718" max="9969" width="9.140625" style="1"/>
    <col min="9970" max="9970" width="14.28515625" style="1" customWidth="1"/>
    <col min="9971" max="9971" width="62.28515625" style="1" bestFit="1" customWidth="1"/>
    <col min="9972" max="9972" width="16.42578125" style="1" bestFit="1" customWidth="1"/>
    <col min="9973" max="9973" width="11.140625" style="1" bestFit="1" customWidth="1"/>
    <col min="9974" max="10225" width="9.140625" style="1"/>
    <col min="10226" max="10226" width="14.28515625" style="1" customWidth="1"/>
    <col min="10227" max="10227" width="62.28515625" style="1" bestFit="1" customWidth="1"/>
    <col min="10228" max="10228" width="16.42578125" style="1" bestFit="1" customWidth="1"/>
    <col min="10229" max="10229" width="11.140625" style="1" bestFit="1" customWidth="1"/>
    <col min="10230" max="10481" width="9.140625" style="1"/>
    <col min="10482" max="10482" width="14.28515625" style="1" customWidth="1"/>
    <col min="10483" max="10483" width="62.28515625" style="1" bestFit="1" customWidth="1"/>
    <col min="10484" max="10484" width="16.42578125" style="1" bestFit="1" customWidth="1"/>
    <col min="10485" max="10485" width="11.140625" style="1" bestFit="1" customWidth="1"/>
    <col min="10486" max="10737" width="9.140625" style="1"/>
    <col min="10738" max="10738" width="14.28515625" style="1" customWidth="1"/>
    <col min="10739" max="10739" width="62.28515625" style="1" bestFit="1" customWidth="1"/>
    <col min="10740" max="10740" width="16.42578125" style="1" bestFit="1" customWidth="1"/>
    <col min="10741" max="10741" width="11.140625" style="1" bestFit="1" customWidth="1"/>
    <col min="10742" max="10993" width="9.140625" style="1"/>
    <col min="10994" max="10994" width="14.28515625" style="1" customWidth="1"/>
    <col min="10995" max="10995" width="62.28515625" style="1" bestFit="1" customWidth="1"/>
    <col min="10996" max="10996" width="16.42578125" style="1" bestFit="1" customWidth="1"/>
    <col min="10997" max="10997" width="11.140625" style="1" bestFit="1" customWidth="1"/>
    <col min="10998" max="11249" width="9.140625" style="1"/>
    <col min="11250" max="11250" width="14.28515625" style="1" customWidth="1"/>
    <col min="11251" max="11251" width="62.28515625" style="1" bestFit="1" customWidth="1"/>
    <col min="11252" max="11252" width="16.42578125" style="1" bestFit="1" customWidth="1"/>
    <col min="11253" max="11253" width="11.140625" style="1" bestFit="1" customWidth="1"/>
    <col min="11254" max="11505" width="9.140625" style="1"/>
    <col min="11506" max="11506" width="14.28515625" style="1" customWidth="1"/>
    <col min="11507" max="11507" width="62.28515625" style="1" bestFit="1" customWidth="1"/>
    <col min="11508" max="11508" width="16.42578125" style="1" bestFit="1" customWidth="1"/>
    <col min="11509" max="11509" width="11.140625" style="1" bestFit="1" customWidth="1"/>
    <col min="11510" max="11761" width="9.140625" style="1"/>
    <col min="11762" max="11762" width="14.28515625" style="1" customWidth="1"/>
    <col min="11763" max="11763" width="62.28515625" style="1" bestFit="1" customWidth="1"/>
    <col min="11764" max="11764" width="16.42578125" style="1" bestFit="1" customWidth="1"/>
    <col min="11765" max="11765" width="11.140625" style="1" bestFit="1" customWidth="1"/>
    <col min="11766" max="12017" width="9.140625" style="1"/>
    <col min="12018" max="12018" width="14.28515625" style="1" customWidth="1"/>
    <col min="12019" max="12019" width="62.28515625" style="1" bestFit="1" customWidth="1"/>
    <col min="12020" max="12020" width="16.42578125" style="1" bestFit="1" customWidth="1"/>
    <col min="12021" max="12021" width="11.140625" style="1" bestFit="1" customWidth="1"/>
    <col min="12022" max="12273" width="9.140625" style="1"/>
    <col min="12274" max="12274" width="14.28515625" style="1" customWidth="1"/>
    <col min="12275" max="12275" width="62.28515625" style="1" bestFit="1" customWidth="1"/>
    <col min="12276" max="12276" width="16.42578125" style="1" bestFit="1" customWidth="1"/>
    <col min="12277" max="12277" width="11.140625" style="1" bestFit="1" customWidth="1"/>
    <col min="12278" max="12529" width="9.140625" style="1"/>
    <col min="12530" max="12530" width="14.28515625" style="1" customWidth="1"/>
    <col min="12531" max="12531" width="62.28515625" style="1" bestFit="1" customWidth="1"/>
    <col min="12532" max="12532" width="16.42578125" style="1" bestFit="1" customWidth="1"/>
    <col min="12533" max="12533" width="11.140625" style="1" bestFit="1" customWidth="1"/>
    <col min="12534" max="12785" width="9.140625" style="1"/>
    <col min="12786" max="12786" width="14.28515625" style="1" customWidth="1"/>
    <col min="12787" max="12787" width="62.28515625" style="1" bestFit="1" customWidth="1"/>
    <col min="12788" max="12788" width="16.42578125" style="1" bestFit="1" customWidth="1"/>
    <col min="12789" max="12789" width="11.140625" style="1" bestFit="1" customWidth="1"/>
    <col min="12790" max="13041" width="9.140625" style="1"/>
    <col min="13042" max="13042" width="14.28515625" style="1" customWidth="1"/>
    <col min="13043" max="13043" width="62.28515625" style="1" bestFit="1" customWidth="1"/>
    <col min="13044" max="13044" width="16.42578125" style="1" bestFit="1" customWidth="1"/>
    <col min="13045" max="13045" width="11.140625" style="1" bestFit="1" customWidth="1"/>
    <col min="13046" max="13297" width="9.140625" style="1"/>
    <col min="13298" max="13298" width="14.28515625" style="1" customWidth="1"/>
    <col min="13299" max="13299" width="62.28515625" style="1" bestFit="1" customWidth="1"/>
    <col min="13300" max="13300" width="16.42578125" style="1" bestFit="1" customWidth="1"/>
    <col min="13301" max="13301" width="11.140625" style="1" bestFit="1" customWidth="1"/>
    <col min="13302" max="13553" width="9.140625" style="1"/>
    <col min="13554" max="13554" width="14.28515625" style="1" customWidth="1"/>
    <col min="13555" max="13555" width="62.28515625" style="1" bestFit="1" customWidth="1"/>
    <col min="13556" max="13556" width="16.42578125" style="1" bestFit="1" customWidth="1"/>
    <col min="13557" max="13557" width="11.140625" style="1" bestFit="1" customWidth="1"/>
    <col min="13558" max="13809" width="9.140625" style="1"/>
    <col min="13810" max="13810" width="14.28515625" style="1" customWidth="1"/>
    <col min="13811" max="13811" width="62.28515625" style="1" bestFit="1" customWidth="1"/>
    <col min="13812" max="13812" width="16.42578125" style="1" bestFit="1" customWidth="1"/>
    <col min="13813" max="13813" width="11.140625" style="1" bestFit="1" customWidth="1"/>
    <col min="13814" max="14065" width="9.140625" style="1"/>
    <col min="14066" max="14066" width="14.28515625" style="1" customWidth="1"/>
    <col min="14067" max="14067" width="62.28515625" style="1" bestFit="1" customWidth="1"/>
    <col min="14068" max="14068" width="16.42578125" style="1" bestFit="1" customWidth="1"/>
    <col min="14069" max="14069" width="11.140625" style="1" bestFit="1" customWidth="1"/>
    <col min="14070" max="14321" width="9.140625" style="1"/>
    <col min="14322" max="14322" width="14.28515625" style="1" customWidth="1"/>
    <col min="14323" max="14323" width="62.28515625" style="1" bestFit="1" customWidth="1"/>
    <col min="14324" max="14324" width="16.42578125" style="1" bestFit="1" customWidth="1"/>
    <col min="14325" max="14325" width="11.140625" style="1" bestFit="1" customWidth="1"/>
    <col min="14326" max="14577" width="9.140625" style="1"/>
    <col min="14578" max="14578" width="14.28515625" style="1" customWidth="1"/>
    <col min="14579" max="14579" width="62.28515625" style="1" bestFit="1" customWidth="1"/>
    <col min="14580" max="14580" width="16.42578125" style="1" bestFit="1" customWidth="1"/>
    <col min="14581" max="14581" width="11.140625" style="1" bestFit="1" customWidth="1"/>
    <col min="14582" max="14833" width="9.140625" style="1"/>
    <col min="14834" max="14834" width="14.28515625" style="1" customWidth="1"/>
    <col min="14835" max="14835" width="62.28515625" style="1" bestFit="1" customWidth="1"/>
    <col min="14836" max="14836" width="16.42578125" style="1" bestFit="1" customWidth="1"/>
    <col min="14837" max="14837" width="11.140625" style="1" bestFit="1" customWidth="1"/>
    <col min="14838" max="15089" width="9.140625" style="1"/>
    <col min="15090" max="15090" width="14.28515625" style="1" customWidth="1"/>
    <col min="15091" max="15091" width="62.28515625" style="1" bestFit="1" customWidth="1"/>
    <col min="15092" max="15092" width="16.42578125" style="1" bestFit="1" customWidth="1"/>
    <col min="15093" max="15093" width="11.140625" style="1" bestFit="1" customWidth="1"/>
    <col min="15094" max="15345" width="9.140625" style="1"/>
    <col min="15346" max="15346" width="14.28515625" style="1" customWidth="1"/>
    <col min="15347" max="15347" width="62.28515625" style="1" bestFit="1" customWidth="1"/>
    <col min="15348" max="15348" width="16.42578125" style="1" bestFit="1" customWidth="1"/>
    <col min="15349" max="15349" width="11.140625" style="1" bestFit="1" customWidth="1"/>
    <col min="15350" max="15601" width="9.140625" style="1"/>
    <col min="15602" max="15602" width="14.28515625" style="1" customWidth="1"/>
    <col min="15603" max="15603" width="62.28515625" style="1" bestFit="1" customWidth="1"/>
    <col min="15604" max="15604" width="16.42578125" style="1" bestFit="1" customWidth="1"/>
    <col min="15605" max="15605" width="11.140625" style="1" bestFit="1" customWidth="1"/>
    <col min="15606" max="15857" width="9.140625" style="1"/>
    <col min="15858" max="15858" width="14.28515625" style="1" customWidth="1"/>
    <col min="15859" max="15859" width="62.28515625" style="1" bestFit="1" customWidth="1"/>
    <col min="15860" max="15860" width="16.42578125" style="1" bestFit="1" customWidth="1"/>
    <col min="15861" max="15861" width="11.140625" style="1" bestFit="1" customWidth="1"/>
    <col min="15862" max="16113" width="9.140625" style="1"/>
    <col min="16114" max="16114" width="14.28515625" style="1" customWidth="1"/>
    <col min="16115" max="16115" width="62.28515625" style="1" bestFit="1" customWidth="1"/>
    <col min="16116" max="16116" width="16.42578125" style="1" bestFit="1" customWidth="1"/>
    <col min="16117" max="16117" width="11.140625" style="1" bestFit="1" customWidth="1"/>
    <col min="16118" max="16366" width="9.140625" style="1"/>
    <col min="16367" max="16381" width="9.140625" style="1" customWidth="1"/>
    <col min="16382" max="16384" width="9.140625" style="1"/>
  </cols>
  <sheetData>
    <row r="1" spans="1:4" ht="39" customHeight="1" x14ac:dyDescent="0.25">
      <c r="A1" s="135" t="s">
        <v>71</v>
      </c>
      <c r="B1" s="136"/>
      <c r="C1" s="136"/>
      <c r="D1" s="137"/>
    </row>
    <row r="2" spans="1:4" ht="18.75" customHeight="1" x14ac:dyDescent="0.25">
      <c r="A2" s="138"/>
      <c r="B2" s="139"/>
      <c r="C2" s="139"/>
      <c r="D2" s="140"/>
    </row>
    <row r="3" spans="1:4" ht="14.25" customHeight="1" x14ac:dyDescent="0.3">
      <c r="B3" s="4"/>
    </row>
    <row r="4" spans="1:4" ht="25.5" customHeight="1" x14ac:dyDescent="0.25">
      <c r="A4" s="44" t="s">
        <v>72</v>
      </c>
      <c r="B4" s="5" t="s">
        <v>0</v>
      </c>
      <c r="C4" s="6" t="s">
        <v>1</v>
      </c>
      <c r="D4" s="7" t="s">
        <v>2</v>
      </c>
    </row>
    <row r="5" spans="1:4" ht="12.75" customHeight="1" x14ac:dyDescent="0.3">
      <c r="B5" s="4"/>
    </row>
    <row r="6" spans="1:4" ht="28.5" customHeight="1" x14ac:dyDescent="0.25">
      <c r="A6" s="8">
        <v>1</v>
      </c>
      <c r="B6" s="45" t="s">
        <v>73</v>
      </c>
      <c r="C6" s="28">
        <f>'LOTE 01_PONTA GROSSA'!B2</f>
        <v>100000</v>
      </c>
      <c r="D6" s="9">
        <f>C6/$C$9</f>
        <v>0.5</v>
      </c>
    </row>
    <row r="7" spans="1:4" ht="28.5" customHeight="1" x14ac:dyDescent="0.25">
      <c r="A7" s="10">
        <v>2</v>
      </c>
      <c r="B7" s="45" t="s">
        <v>74</v>
      </c>
      <c r="C7" s="28">
        <f>'LOTE 02_CASCAVEL'!B2</f>
        <v>100000</v>
      </c>
      <c r="D7" s="9">
        <f>C7/$C$9</f>
        <v>0.5</v>
      </c>
    </row>
    <row r="8" spans="1:4" ht="12.75" customHeight="1" x14ac:dyDescent="0.3">
      <c r="B8" s="4"/>
      <c r="C8" s="29"/>
    </row>
    <row r="9" spans="1:4" x14ac:dyDescent="0.3">
      <c r="A9" s="141" t="s">
        <v>3</v>
      </c>
      <c r="B9" s="141"/>
      <c r="C9" s="30">
        <f>SUM(C6:C8)</f>
        <v>200000</v>
      </c>
      <c r="D9" s="11">
        <v>1</v>
      </c>
    </row>
    <row r="10" spans="1:4" ht="34.5" customHeight="1" x14ac:dyDescent="0.3"/>
  </sheetData>
  <mergeCells count="2">
    <mergeCell ref="A1:D2"/>
    <mergeCell ref="A9:B9"/>
  </mergeCells>
  <pageMargins left="0.51181102362204722" right="0.51181102362204722" top="0.78740157480314954" bottom="0.78740157480314954" header="0.31496062992125984" footer="0.31496062992125984"/>
  <pageSetup paperSize="9" scale="59" fitToHeight="3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>
      <selection activeCell="D29" sqref="D29"/>
    </sheetView>
  </sheetViews>
  <sheetFormatPr defaultRowHeight="12.75" x14ac:dyDescent="0.2"/>
  <cols>
    <col min="1" max="1" width="32.28515625" style="13" customWidth="1"/>
    <col min="2" max="2" width="16.140625" style="13" customWidth="1"/>
    <col min="3" max="3" width="16.28515625" style="13" customWidth="1"/>
    <col min="4" max="4" width="15.85546875" style="13" customWidth="1"/>
    <col min="5" max="246" width="8.85546875" style="13"/>
    <col min="247" max="247" width="37.5703125" style="13" customWidth="1"/>
    <col min="248" max="248" width="16.140625" style="13" customWidth="1"/>
    <col min="249" max="249" width="16.28515625" style="13" customWidth="1"/>
    <col min="250" max="250" width="36.42578125" style="13" customWidth="1"/>
    <col min="251" max="502" width="8.85546875" style="13"/>
    <col min="503" max="503" width="37.5703125" style="13" customWidth="1"/>
    <col min="504" max="504" width="16.140625" style="13" customWidth="1"/>
    <col min="505" max="505" width="16.28515625" style="13" customWidth="1"/>
    <col min="506" max="506" width="36.42578125" style="13" customWidth="1"/>
    <col min="507" max="758" width="8.85546875" style="13"/>
    <col min="759" max="759" width="37.5703125" style="13" customWidth="1"/>
    <col min="760" max="760" width="16.140625" style="13" customWidth="1"/>
    <col min="761" max="761" width="16.28515625" style="13" customWidth="1"/>
    <col min="762" max="762" width="36.42578125" style="13" customWidth="1"/>
    <col min="763" max="1014" width="8.85546875" style="13"/>
    <col min="1015" max="1015" width="37.5703125" style="13" customWidth="1"/>
    <col min="1016" max="1016" width="16.140625" style="13" customWidth="1"/>
    <col min="1017" max="1017" width="16.28515625" style="13" customWidth="1"/>
    <col min="1018" max="1018" width="36.42578125" style="13" customWidth="1"/>
    <col min="1019" max="1270" width="8.85546875" style="13"/>
    <col min="1271" max="1271" width="37.5703125" style="13" customWidth="1"/>
    <col min="1272" max="1272" width="16.140625" style="13" customWidth="1"/>
    <col min="1273" max="1273" width="16.28515625" style="13" customWidth="1"/>
    <col min="1274" max="1274" width="36.42578125" style="13" customWidth="1"/>
    <col min="1275" max="1526" width="8.85546875" style="13"/>
    <col min="1527" max="1527" width="37.5703125" style="13" customWidth="1"/>
    <col min="1528" max="1528" width="16.140625" style="13" customWidth="1"/>
    <col min="1529" max="1529" width="16.28515625" style="13" customWidth="1"/>
    <col min="1530" max="1530" width="36.42578125" style="13" customWidth="1"/>
    <col min="1531" max="1782" width="8.85546875" style="13"/>
    <col min="1783" max="1783" width="37.5703125" style="13" customWidth="1"/>
    <col min="1784" max="1784" width="16.140625" style="13" customWidth="1"/>
    <col min="1785" max="1785" width="16.28515625" style="13" customWidth="1"/>
    <col min="1786" max="1786" width="36.42578125" style="13" customWidth="1"/>
    <col min="1787" max="2038" width="8.85546875" style="13"/>
    <col min="2039" max="2039" width="37.5703125" style="13" customWidth="1"/>
    <col min="2040" max="2040" width="16.140625" style="13" customWidth="1"/>
    <col min="2041" max="2041" width="16.28515625" style="13" customWidth="1"/>
    <col min="2042" max="2042" width="36.42578125" style="13" customWidth="1"/>
    <col min="2043" max="2294" width="8.85546875" style="13"/>
    <col min="2295" max="2295" width="37.5703125" style="13" customWidth="1"/>
    <col min="2296" max="2296" width="16.140625" style="13" customWidth="1"/>
    <col min="2297" max="2297" width="16.28515625" style="13" customWidth="1"/>
    <col min="2298" max="2298" width="36.42578125" style="13" customWidth="1"/>
    <col min="2299" max="2550" width="8.85546875" style="13"/>
    <col min="2551" max="2551" width="37.5703125" style="13" customWidth="1"/>
    <col min="2552" max="2552" width="16.140625" style="13" customWidth="1"/>
    <col min="2553" max="2553" width="16.28515625" style="13" customWidth="1"/>
    <col min="2554" max="2554" width="36.42578125" style="13" customWidth="1"/>
    <col min="2555" max="2806" width="8.85546875" style="13"/>
    <col min="2807" max="2807" width="37.5703125" style="13" customWidth="1"/>
    <col min="2808" max="2808" width="16.140625" style="13" customWidth="1"/>
    <col min="2809" max="2809" width="16.28515625" style="13" customWidth="1"/>
    <col min="2810" max="2810" width="36.42578125" style="13" customWidth="1"/>
    <col min="2811" max="3062" width="8.85546875" style="13"/>
    <col min="3063" max="3063" width="37.5703125" style="13" customWidth="1"/>
    <col min="3064" max="3064" width="16.140625" style="13" customWidth="1"/>
    <col min="3065" max="3065" width="16.28515625" style="13" customWidth="1"/>
    <col min="3066" max="3066" width="36.42578125" style="13" customWidth="1"/>
    <col min="3067" max="3318" width="8.85546875" style="13"/>
    <col min="3319" max="3319" width="37.5703125" style="13" customWidth="1"/>
    <col min="3320" max="3320" width="16.140625" style="13" customWidth="1"/>
    <col min="3321" max="3321" width="16.28515625" style="13" customWidth="1"/>
    <col min="3322" max="3322" width="36.42578125" style="13" customWidth="1"/>
    <col min="3323" max="3574" width="8.85546875" style="13"/>
    <col min="3575" max="3575" width="37.5703125" style="13" customWidth="1"/>
    <col min="3576" max="3576" width="16.140625" style="13" customWidth="1"/>
    <col min="3577" max="3577" width="16.28515625" style="13" customWidth="1"/>
    <col min="3578" max="3578" width="36.42578125" style="13" customWidth="1"/>
    <col min="3579" max="3830" width="8.85546875" style="13"/>
    <col min="3831" max="3831" width="37.5703125" style="13" customWidth="1"/>
    <col min="3832" max="3832" width="16.140625" style="13" customWidth="1"/>
    <col min="3833" max="3833" width="16.28515625" style="13" customWidth="1"/>
    <col min="3834" max="3834" width="36.42578125" style="13" customWidth="1"/>
    <col min="3835" max="4086" width="8.85546875" style="13"/>
    <col min="4087" max="4087" width="37.5703125" style="13" customWidth="1"/>
    <col min="4088" max="4088" width="16.140625" style="13" customWidth="1"/>
    <col min="4089" max="4089" width="16.28515625" style="13" customWidth="1"/>
    <col min="4090" max="4090" width="36.42578125" style="13" customWidth="1"/>
    <col min="4091" max="4342" width="8.85546875" style="13"/>
    <col min="4343" max="4343" width="37.5703125" style="13" customWidth="1"/>
    <col min="4344" max="4344" width="16.140625" style="13" customWidth="1"/>
    <col min="4345" max="4345" width="16.28515625" style="13" customWidth="1"/>
    <col min="4346" max="4346" width="36.42578125" style="13" customWidth="1"/>
    <col min="4347" max="4598" width="8.85546875" style="13"/>
    <col min="4599" max="4599" width="37.5703125" style="13" customWidth="1"/>
    <col min="4600" max="4600" width="16.140625" style="13" customWidth="1"/>
    <col min="4601" max="4601" width="16.28515625" style="13" customWidth="1"/>
    <col min="4602" max="4602" width="36.42578125" style="13" customWidth="1"/>
    <col min="4603" max="4854" width="8.85546875" style="13"/>
    <col min="4855" max="4855" width="37.5703125" style="13" customWidth="1"/>
    <col min="4856" max="4856" width="16.140625" style="13" customWidth="1"/>
    <col min="4857" max="4857" width="16.28515625" style="13" customWidth="1"/>
    <col min="4858" max="4858" width="36.42578125" style="13" customWidth="1"/>
    <col min="4859" max="5110" width="8.85546875" style="13"/>
    <col min="5111" max="5111" width="37.5703125" style="13" customWidth="1"/>
    <col min="5112" max="5112" width="16.140625" style="13" customWidth="1"/>
    <col min="5113" max="5113" width="16.28515625" style="13" customWidth="1"/>
    <col min="5114" max="5114" width="36.42578125" style="13" customWidth="1"/>
    <col min="5115" max="5366" width="8.85546875" style="13"/>
    <col min="5367" max="5367" width="37.5703125" style="13" customWidth="1"/>
    <col min="5368" max="5368" width="16.140625" style="13" customWidth="1"/>
    <col min="5369" max="5369" width="16.28515625" style="13" customWidth="1"/>
    <col min="5370" max="5370" width="36.42578125" style="13" customWidth="1"/>
    <col min="5371" max="5622" width="8.85546875" style="13"/>
    <col min="5623" max="5623" width="37.5703125" style="13" customWidth="1"/>
    <col min="5624" max="5624" width="16.140625" style="13" customWidth="1"/>
    <col min="5625" max="5625" width="16.28515625" style="13" customWidth="1"/>
    <col min="5626" max="5626" width="36.42578125" style="13" customWidth="1"/>
    <col min="5627" max="5878" width="8.85546875" style="13"/>
    <col min="5879" max="5879" width="37.5703125" style="13" customWidth="1"/>
    <col min="5880" max="5880" width="16.140625" style="13" customWidth="1"/>
    <col min="5881" max="5881" width="16.28515625" style="13" customWidth="1"/>
    <col min="5882" max="5882" width="36.42578125" style="13" customWidth="1"/>
    <col min="5883" max="6134" width="8.85546875" style="13"/>
    <col min="6135" max="6135" width="37.5703125" style="13" customWidth="1"/>
    <col min="6136" max="6136" width="16.140625" style="13" customWidth="1"/>
    <col min="6137" max="6137" width="16.28515625" style="13" customWidth="1"/>
    <col min="6138" max="6138" width="36.42578125" style="13" customWidth="1"/>
    <col min="6139" max="6390" width="8.85546875" style="13"/>
    <col min="6391" max="6391" width="37.5703125" style="13" customWidth="1"/>
    <col min="6392" max="6392" width="16.140625" style="13" customWidth="1"/>
    <col min="6393" max="6393" width="16.28515625" style="13" customWidth="1"/>
    <col min="6394" max="6394" width="36.42578125" style="13" customWidth="1"/>
    <col min="6395" max="6646" width="8.85546875" style="13"/>
    <col min="6647" max="6647" width="37.5703125" style="13" customWidth="1"/>
    <col min="6648" max="6648" width="16.140625" style="13" customWidth="1"/>
    <col min="6649" max="6649" width="16.28515625" style="13" customWidth="1"/>
    <col min="6650" max="6650" width="36.42578125" style="13" customWidth="1"/>
    <col min="6651" max="6902" width="8.85546875" style="13"/>
    <col min="6903" max="6903" width="37.5703125" style="13" customWidth="1"/>
    <col min="6904" max="6904" width="16.140625" style="13" customWidth="1"/>
    <col min="6905" max="6905" width="16.28515625" style="13" customWidth="1"/>
    <col min="6906" max="6906" width="36.42578125" style="13" customWidth="1"/>
    <col min="6907" max="7158" width="8.85546875" style="13"/>
    <col min="7159" max="7159" width="37.5703125" style="13" customWidth="1"/>
    <col min="7160" max="7160" width="16.140625" style="13" customWidth="1"/>
    <col min="7161" max="7161" width="16.28515625" style="13" customWidth="1"/>
    <col min="7162" max="7162" width="36.42578125" style="13" customWidth="1"/>
    <col min="7163" max="7414" width="8.85546875" style="13"/>
    <col min="7415" max="7415" width="37.5703125" style="13" customWidth="1"/>
    <col min="7416" max="7416" width="16.140625" style="13" customWidth="1"/>
    <col min="7417" max="7417" width="16.28515625" style="13" customWidth="1"/>
    <col min="7418" max="7418" width="36.42578125" style="13" customWidth="1"/>
    <col min="7419" max="7670" width="8.85546875" style="13"/>
    <col min="7671" max="7671" width="37.5703125" style="13" customWidth="1"/>
    <col min="7672" max="7672" width="16.140625" style="13" customWidth="1"/>
    <col min="7673" max="7673" width="16.28515625" style="13" customWidth="1"/>
    <col min="7674" max="7674" width="36.42578125" style="13" customWidth="1"/>
    <col min="7675" max="7926" width="8.85546875" style="13"/>
    <col min="7927" max="7927" width="37.5703125" style="13" customWidth="1"/>
    <col min="7928" max="7928" width="16.140625" style="13" customWidth="1"/>
    <col min="7929" max="7929" width="16.28515625" style="13" customWidth="1"/>
    <col min="7930" max="7930" width="36.42578125" style="13" customWidth="1"/>
    <col min="7931" max="8182" width="8.85546875" style="13"/>
    <col min="8183" max="8183" width="37.5703125" style="13" customWidth="1"/>
    <col min="8184" max="8184" width="16.140625" style="13" customWidth="1"/>
    <col min="8185" max="8185" width="16.28515625" style="13" customWidth="1"/>
    <col min="8186" max="8186" width="36.42578125" style="13" customWidth="1"/>
    <col min="8187" max="8438" width="8.85546875" style="13"/>
    <col min="8439" max="8439" width="37.5703125" style="13" customWidth="1"/>
    <col min="8440" max="8440" width="16.140625" style="13" customWidth="1"/>
    <col min="8441" max="8441" width="16.28515625" style="13" customWidth="1"/>
    <col min="8442" max="8442" width="36.42578125" style="13" customWidth="1"/>
    <col min="8443" max="8694" width="8.85546875" style="13"/>
    <col min="8695" max="8695" width="37.5703125" style="13" customWidth="1"/>
    <col min="8696" max="8696" width="16.140625" style="13" customWidth="1"/>
    <col min="8697" max="8697" width="16.28515625" style="13" customWidth="1"/>
    <col min="8698" max="8698" width="36.42578125" style="13" customWidth="1"/>
    <col min="8699" max="8950" width="8.85546875" style="13"/>
    <col min="8951" max="8951" width="37.5703125" style="13" customWidth="1"/>
    <col min="8952" max="8952" width="16.140625" style="13" customWidth="1"/>
    <col min="8953" max="8953" width="16.28515625" style="13" customWidth="1"/>
    <col min="8954" max="8954" width="36.42578125" style="13" customWidth="1"/>
    <col min="8955" max="9206" width="8.85546875" style="13"/>
    <col min="9207" max="9207" width="37.5703125" style="13" customWidth="1"/>
    <col min="9208" max="9208" width="16.140625" style="13" customWidth="1"/>
    <col min="9209" max="9209" width="16.28515625" style="13" customWidth="1"/>
    <col min="9210" max="9210" width="36.42578125" style="13" customWidth="1"/>
    <col min="9211" max="9462" width="8.85546875" style="13"/>
    <col min="9463" max="9463" width="37.5703125" style="13" customWidth="1"/>
    <col min="9464" max="9464" width="16.140625" style="13" customWidth="1"/>
    <col min="9465" max="9465" width="16.28515625" style="13" customWidth="1"/>
    <col min="9466" max="9466" width="36.42578125" style="13" customWidth="1"/>
    <col min="9467" max="9718" width="8.85546875" style="13"/>
    <col min="9719" max="9719" width="37.5703125" style="13" customWidth="1"/>
    <col min="9720" max="9720" width="16.140625" style="13" customWidth="1"/>
    <col min="9721" max="9721" width="16.28515625" style="13" customWidth="1"/>
    <col min="9722" max="9722" width="36.42578125" style="13" customWidth="1"/>
    <col min="9723" max="9974" width="8.85546875" style="13"/>
    <col min="9975" max="9975" width="37.5703125" style="13" customWidth="1"/>
    <col min="9976" max="9976" width="16.140625" style="13" customWidth="1"/>
    <col min="9977" max="9977" width="16.28515625" style="13" customWidth="1"/>
    <col min="9978" max="9978" width="36.42578125" style="13" customWidth="1"/>
    <col min="9979" max="10230" width="8.85546875" style="13"/>
    <col min="10231" max="10231" width="37.5703125" style="13" customWidth="1"/>
    <col min="10232" max="10232" width="16.140625" style="13" customWidth="1"/>
    <col min="10233" max="10233" width="16.28515625" style="13" customWidth="1"/>
    <col min="10234" max="10234" width="36.42578125" style="13" customWidth="1"/>
    <col min="10235" max="10486" width="8.85546875" style="13"/>
    <col min="10487" max="10487" width="37.5703125" style="13" customWidth="1"/>
    <col min="10488" max="10488" width="16.140625" style="13" customWidth="1"/>
    <col min="10489" max="10489" width="16.28515625" style="13" customWidth="1"/>
    <col min="10490" max="10490" width="36.42578125" style="13" customWidth="1"/>
    <col min="10491" max="10742" width="8.85546875" style="13"/>
    <col min="10743" max="10743" width="37.5703125" style="13" customWidth="1"/>
    <col min="10744" max="10744" width="16.140625" style="13" customWidth="1"/>
    <col min="10745" max="10745" width="16.28515625" style="13" customWidth="1"/>
    <col min="10746" max="10746" width="36.42578125" style="13" customWidth="1"/>
    <col min="10747" max="10998" width="8.85546875" style="13"/>
    <col min="10999" max="10999" width="37.5703125" style="13" customWidth="1"/>
    <col min="11000" max="11000" width="16.140625" style="13" customWidth="1"/>
    <col min="11001" max="11001" width="16.28515625" style="13" customWidth="1"/>
    <col min="11002" max="11002" width="36.42578125" style="13" customWidth="1"/>
    <col min="11003" max="11254" width="8.85546875" style="13"/>
    <col min="11255" max="11255" width="37.5703125" style="13" customWidth="1"/>
    <col min="11256" max="11256" width="16.140625" style="13" customWidth="1"/>
    <col min="11257" max="11257" width="16.28515625" style="13" customWidth="1"/>
    <col min="11258" max="11258" width="36.42578125" style="13" customWidth="1"/>
    <col min="11259" max="11510" width="8.85546875" style="13"/>
    <col min="11511" max="11511" width="37.5703125" style="13" customWidth="1"/>
    <col min="11512" max="11512" width="16.140625" style="13" customWidth="1"/>
    <col min="11513" max="11513" width="16.28515625" style="13" customWidth="1"/>
    <col min="11514" max="11514" width="36.42578125" style="13" customWidth="1"/>
    <col min="11515" max="11766" width="8.85546875" style="13"/>
    <col min="11767" max="11767" width="37.5703125" style="13" customWidth="1"/>
    <col min="11768" max="11768" width="16.140625" style="13" customWidth="1"/>
    <col min="11769" max="11769" width="16.28515625" style="13" customWidth="1"/>
    <col min="11770" max="11770" width="36.42578125" style="13" customWidth="1"/>
    <col min="11771" max="12022" width="8.85546875" style="13"/>
    <col min="12023" max="12023" width="37.5703125" style="13" customWidth="1"/>
    <col min="12024" max="12024" width="16.140625" style="13" customWidth="1"/>
    <col min="12025" max="12025" width="16.28515625" style="13" customWidth="1"/>
    <col min="12026" max="12026" width="36.42578125" style="13" customWidth="1"/>
    <col min="12027" max="12278" width="8.85546875" style="13"/>
    <col min="12279" max="12279" width="37.5703125" style="13" customWidth="1"/>
    <col min="12280" max="12280" width="16.140625" style="13" customWidth="1"/>
    <col min="12281" max="12281" width="16.28515625" style="13" customWidth="1"/>
    <col min="12282" max="12282" width="36.42578125" style="13" customWidth="1"/>
    <col min="12283" max="12534" width="8.85546875" style="13"/>
    <col min="12535" max="12535" width="37.5703125" style="13" customWidth="1"/>
    <col min="12536" max="12536" width="16.140625" style="13" customWidth="1"/>
    <col min="12537" max="12537" width="16.28515625" style="13" customWidth="1"/>
    <col min="12538" max="12538" width="36.42578125" style="13" customWidth="1"/>
    <col min="12539" max="12790" width="8.85546875" style="13"/>
    <col min="12791" max="12791" width="37.5703125" style="13" customWidth="1"/>
    <col min="12792" max="12792" width="16.140625" style="13" customWidth="1"/>
    <col min="12793" max="12793" width="16.28515625" style="13" customWidth="1"/>
    <col min="12794" max="12794" width="36.42578125" style="13" customWidth="1"/>
    <col min="12795" max="13046" width="8.85546875" style="13"/>
    <col min="13047" max="13047" width="37.5703125" style="13" customWidth="1"/>
    <col min="13048" max="13048" width="16.140625" style="13" customWidth="1"/>
    <col min="13049" max="13049" width="16.28515625" style="13" customWidth="1"/>
    <col min="13050" max="13050" width="36.42578125" style="13" customWidth="1"/>
    <col min="13051" max="13302" width="8.85546875" style="13"/>
    <col min="13303" max="13303" width="37.5703125" style="13" customWidth="1"/>
    <col min="13304" max="13304" width="16.140625" style="13" customWidth="1"/>
    <col min="13305" max="13305" width="16.28515625" style="13" customWidth="1"/>
    <col min="13306" max="13306" width="36.42578125" style="13" customWidth="1"/>
    <col min="13307" max="13558" width="8.85546875" style="13"/>
    <col min="13559" max="13559" width="37.5703125" style="13" customWidth="1"/>
    <col min="13560" max="13560" width="16.140625" style="13" customWidth="1"/>
    <col min="13561" max="13561" width="16.28515625" style="13" customWidth="1"/>
    <col min="13562" max="13562" width="36.42578125" style="13" customWidth="1"/>
    <col min="13563" max="13814" width="8.85546875" style="13"/>
    <col min="13815" max="13815" width="37.5703125" style="13" customWidth="1"/>
    <col min="13816" max="13816" width="16.140625" style="13" customWidth="1"/>
    <col min="13817" max="13817" width="16.28515625" style="13" customWidth="1"/>
    <col min="13818" max="13818" width="36.42578125" style="13" customWidth="1"/>
    <col min="13819" max="14070" width="8.85546875" style="13"/>
    <col min="14071" max="14071" width="37.5703125" style="13" customWidth="1"/>
    <col min="14072" max="14072" width="16.140625" style="13" customWidth="1"/>
    <col min="14073" max="14073" width="16.28515625" style="13" customWidth="1"/>
    <col min="14074" max="14074" width="36.42578125" style="13" customWidth="1"/>
    <col min="14075" max="14326" width="8.85546875" style="13"/>
    <col min="14327" max="14327" width="37.5703125" style="13" customWidth="1"/>
    <col min="14328" max="14328" width="16.140625" style="13" customWidth="1"/>
    <col min="14329" max="14329" width="16.28515625" style="13" customWidth="1"/>
    <col min="14330" max="14330" width="36.42578125" style="13" customWidth="1"/>
    <col min="14331" max="14582" width="8.85546875" style="13"/>
    <col min="14583" max="14583" width="37.5703125" style="13" customWidth="1"/>
    <col min="14584" max="14584" width="16.140625" style="13" customWidth="1"/>
    <col min="14585" max="14585" width="16.28515625" style="13" customWidth="1"/>
    <col min="14586" max="14586" width="36.42578125" style="13" customWidth="1"/>
    <col min="14587" max="14838" width="8.85546875" style="13"/>
    <col min="14839" max="14839" width="37.5703125" style="13" customWidth="1"/>
    <col min="14840" max="14840" width="16.140625" style="13" customWidth="1"/>
    <col min="14841" max="14841" width="16.28515625" style="13" customWidth="1"/>
    <col min="14842" max="14842" width="36.42578125" style="13" customWidth="1"/>
    <col min="14843" max="15094" width="8.85546875" style="13"/>
    <col min="15095" max="15095" width="37.5703125" style="13" customWidth="1"/>
    <col min="15096" max="15096" width="16.140625" style="13" customWidth="1"/>
    <col min="15097" max="15097" width="16.28515625" style="13" customWidth="1"/>
    <col min="15098" max="15098" width="36.42578125" style="13" customWidth="1"/>
    <col min="15099" max="15350" width="8.85546875" style="13"/>
    <col min="15351" max="15351" width="37.5703125" style="13" customWidth="1"/>
    <col min="15352" max="15352" width="16.140625" style="13" customWidth="1"/>
    <col min="15353" max="15353" width="16.28515625" style="13" customWidth="1"/>
    <col min="15354" max="15354" width="36.42578125" style="13" customWidth="1"/>
    <col min="15355" max="15606" width="8.85546875" style="13"/>
    <col min="15607" max="15607" width="37.5703125" style="13" customWidth="1"/>
    <col min="15608" max="15608" width="16.140625" style="13" customWidth="1"/>
    <col min="15609" max="15609" width="16.28515625" style="13" customWidth="1"/>
    <col min="15610" max="15610" width="36.42578125" style="13" customWidth="1"/>
    <col min="15611" max="15862" width="8.85546875" style="13"/>
    <col min="15863" max="15863" width="37.5703125" style="13" customWidth="1"/>
    <col min="15864" max="15864" width="16.140625" style="13" customWidth="1"/>
    <col min="15865" max="15865" width="16.28515625" style="13" customWidth="1"/>
    <col min="15866" max="15866" width="36.42578125" style="13" customWidth="1"/>
    <col min="15867" max="16118" width="8.85546875" style="13"/>
    <col min="16119" max="16119" width="37.5703125" style="13" customWidth="1"/>
    <col min="16120" max="16120" width="16.140625" style="13" customWidth="1"/>
    <col min="16121" max="16121" width="16.28515625" style="13" customWidth="1"/>
    <col min="16122" max="16122" width="36.42578125" style="13" customWidth="1"/>
    <col min="16123" max="16379" width="8.85546875" style="13"/>
    <col min="16380" max="16384" width="8.85546875" style="13" customWidth="1"/>
  </cols>
  <sheetData>
    <row r="1" spans="1:4" s="14" customFormat="1" ht="15.75" customHeight="1" x14ac:dyDescent="0.25">
      <c r="A1" s="153" t="s">
        <v>98</v>
      </c>
      <c r="B1" s="154"/>
      <c r="C1" s="155"/>
      <c r="D1" s="15"/>
    </row>
    <row r="2" spans="1:4" s="14" customFormat="1" ht="15.75" x14ac:dyDescent="0.25">
      <c r="A2" s="156"/>
      <c r="B2" s="157"/>
      <c r="C2" s="158"/>
      <c r="D2" s="15"/>
    </row>
    <row r="3" spans="1:4" ht="15.75" thickBot="1" x14ac:dyDescent="0.3">
      <c r="A3" s="16"/>
      <c r="B3" s="17"/>
      <c r="C3" s="18"/>
      <c r="D3" s="15"/>
    </row>
    <row r="4" spans="1:4" ht="15.75" thickBot="1" x14ac:dyDescent="0.3">
      <c r="A4" s="159" t="s">
        <v>4</v>
      </c>
      <c r="B4" s="160"/>
      <c r="C4" s="19">
        <v>2.2700000000000001E-2</v>
      </c>
      <c r="D4" s="15"/>
    </row>
    <row r="5" spans="1:4" ht="15.75" thickBot="1" x14ac:dyDescent="0.3">
      <c r="A5" s="159" t="s">
        <v>5</v>
      </c>
      <c r="B5" s="160"/>
      <c r="C5" s="20">
        <v>5.5E-2</v>
      </c>
      <c r="D5" s="15"/>
    </row>
    <row r="6" spans="1:4" ht="15.75" thickBot="1" x14ac:dyDescent="0.3">
      <c r="A6" s="159" t="s">
        <v>6</v>
      </c>
      <c r="B6" s="160"/>
      <c r="C6" s="20">
        <v>1.3899999999999999E-2</v>
      </c>
      <c r="D6" s="15"/>
    </row>
    <row r="7" spans="1:4" ht="15.75" thickBot="1" x14ac:dyDescent="0.3">
      <c r="A7" s="159" t="s">
        <v>7</v>
      </c>
      <c r="B7" s="160"/>
      <c r="C7" s="20">
        <v>8.9599999999999999E-2</v>
      </c>
      <c r="D7" s="15"/>
    </row>
    <row r="8" spans="1:4" ht="15.75" thickBot="1" x14ac:dyDescent="0.3">
      <c r="A8" s="150" t="s">
        <v>8</v>
      </c>
      <c r="B8" s="21" t="s">
        <v>9</v>
      </c>
      <c r="C8" s="20">
        <v>0.03</v>
      </c>
      <c r="D8" s="15"/>
    </row>
    <row r="9" spans="1:4" ht="15.75" thickBot="1" x14ac:dyDescent="0.3">
      <c r="A9" s="151"/>
      <c r="B9" s="21" t="s">
        <v>10</v>
      </c>
      <c r="C9" s="20">
        <v>4.4999999999999998E-2</v>
      </c>
      <c r="D9" s="15"/>
    </row>
    <row r="10" spans="1:4" ht="15.75" thickBot="1" x14ac:dyDescent="0.3">
      <c r="A10" s="151"/>
      <c r="B10" s="21" t="s">
        <v>11</v>
      </c>
      <c r="C10" s="20">
        <v>6.4999999999999997E-3</v>
      </c>
      <c r="D10" s="15"/>
    </row>
    <row r="11" spans="1:4" ht="15.75" thickBot="1" x14ac:dyDescent="0.3">
      <c r="A11" s="152"/>
      <c r="B11" s="21" t="s">
        <v>12</v>
      </c>
      <c r="C11" s="20">
        <v>1.0999999999999999E-2</v>
      </c>
      <c r="D11" s="15"/>
    </row>
    <row r="12" spans="1:4" ht="15" x14ac:dyDescent="0.25">
      <c r="A12" s="16"/>
      <c r="B12" s="17"/>
      <c r="C12" s="18"/>
      <c r="D12" s="15"/>
    </row>
    <row r="13" spans="1:4" ht="15" x14ac:dyDescent="0.25">
      <c r="A13" s="16"/>
      <c r="B13" s="17"/>
      <c r="C13" s="18"/>
      <c r="D13" s="15"/>
    </row>
    <row r="14" spans="1:4" ht="26.25" x14ac:dyDescent="0.25">
      <c r="A14" s="22" t="s">
        <v>13</v>
      </c>
      <c r="B14" s="142">
        <f>C4+C5</f>
        <v>7.7700000000000005E-2</v>
      </c>
      <c r="C14" s="143"/>
      <c r="D14" s="15"/>
    </row>
    <row r="15" spans="1:4" ht="15" x14ac:dyDescent="0.25">
      <c r="A15" s="22" t="s">
        <v>14</v>
      </c>
      <c r="B15" s="142">
        <f t="shared" ref="B15:B16" si="0">C6</f>
        <v>1.3899999999999999E-2</v>
      </c>
      <c r="C15" s="143"/>
      <c r="D15" s="15"/>
    </row>
    <row r="16" spans="1:4" ht="15" x14ac:dyDescent="0.25">
      <c r="A16" s="22" t="s">
        <v>15</v>
      </c>
      <c r="B16" s="142">
        <f t="shared" si="0"/>
        <v>8.9599999999999999E-2</v>
      </c>
      <c r="C16" s="143"/>
      <c r="D16" s="15"/>
    </row>
    <row r="17" spans="1:3" x14ac:dyDescent="0.2">
      <c r="A17" s="22" t="s">
        <v>16</v>
      </c>
      <c r="B17" s="142">
        <f>SUM(C8:C11)</f>
        <v>9.2499999999999999E-2</v>
      </c>
      <c r="C17" s="143"/>
    </row>
    <row r="18" spans="1:3" x14ac:dyDescent="0.2">
      <c r="A18" s="16"/>
      <c r="B18" s="17"/>
      <c r="C18" s="18"/>
    </row>
    <row r="19" spans="1:3" x14ac:dyDescent="0.2">
      <c r="A19" s="16"/>
      <c r="B19" s="17"/>
      <c r="C19" s="18"/>
    </row>
    <row r="20" spans="1:3" x14ac:dyDescent="0.2">
      <c r="A20" s="16"/>
      <c r="B20" s="17"/>
      <c r="C20" s="18"/>
    </row>
    <row r="21" spans="1:3" ht="25.5" x14ac:dyDescent="0.2">
      <c r="A21" s="23" t="s">
        <v>17</v>
      </c>
      <c r="B21" s="24">
        <f>((1+B14)*(1+B15)*(1+B16)/(1-B17))-1</f>
        <v>0.31193846907768608</v>
      </c>
      <c r="C21" s="18"/>
    </row>
    <row r="22" spans="1:3" ht="15" x14ac:dyDescent="0.25">
      <c r="A22" s="25"/>
      <c r="B22" s="26"/>
      <c r="C22" s="27"/>
    </row>
    <row r="23" spans="1:3" ht="37.15" customHeight="1" x14ac:dyDescent="0.2">
      <c r="A23" s="144" t="s">
        <v>70</v>
      </c>
      <c r="B23" s="145"/>
      <c r="C23" s="146"/>
    </row>
    <row r="24" spans="1:3" ht="13.15" customHeight="1" x14ac:dyDescent="0.2">
      <c r="A24" s="147"/>
      <c r="B24" s="148"/>
      <c r="C24" s="149"/>
    </row>
    <row r="25" spans="1:3" ht="13.15" customHeight="1" x14ac:dyDescent="0.2">
      <c r="A25" s="147"/>
      <c r="B25" s="148"/>
      <c r="C25" s="149"/>
    </row>
    <row r="26" spans="1:3" ht="13.15" customHeight="1" x14ac:dyDescent="0.2">
      <c r="A26" s="147"/>
      <c r="B26" s="148"/>
      <c r="C26" s="149"/>
    </row>
    <row r="27" spans="1:3" ht="40.5" customHeight="1" x14ac:dyDescent="0.2">
      <c r="A27" s="147"/>
      <c r="B27" s="148"/>
      <c r="C27" s="149"/>
    </row>
    <row r="28" spans="1:3" ht="13.15" customHeight="1" x14ac:dyDescent="0.25">
      <c r="A28" s="74"/>
      <c r="B28" s="75"/>
      <c r="C28" s="76"/>
    </row>
    <row r="29" spans="1:3" ht="13.15" customHeight="1" x14ac:dyDescent="0.25">
      <c r="A29" s="74"/>
      <c r="B29" s="75"/>
      <c r="C29" s="76"/>
    </row>
    <row r="30" spans="1:3" ht="13.15" customHeight="1" x14ac:dyDescent="0.25">
      <c r="A30" s="74"/>
      <c r="B30" s="75"/>
      <c r="C30" s="76"/>
    </row>
    <row r="31" spans="1:3" ht="13.15" customHeight="1" x14ac:dyDescent="0.25">
      <c r="A31" s="74"/>
      <c r="B31" s="75"/>
      <c r="C31" s="76"/>
    </row>
    <row r="32" spans="1:3" ht="13.15" customHeight="1" x14ac:dyDescent="0.25">
      <c r="A32" s="74"/>
      <c r="B32" s="75"/>
      <c r="C32" s="76"/>
    </row>
    <row r="33" spans="1:3" ht="13.15" customHeight="1" x14ac:dyDescent="0.25">
      <c r="A33" s="74"/>
      <c r="B33" s="75"/>
      <c r="C33" s="76"/>
    </row>
    <row r="34" spans="1:3" ht="13.15" customHeight="1" x14ac:dyDescent="0.25">
      <c r="A34" s="74"/>
      <c r="B34" s="75"/>
      <c r="C34" s="76"/>
    </row>
    <row r="35" spans="1:3" ht="13.15" customHeight="1" x14ac:dyDescent="0.25">
      <c r="A35" s="74"/>
      <c r="B35" s="75"/>
      <c r="C35" s="76"/>
    </row>
    <row r="36" spans="1:3" ht="13.15" customHeight="1" x14ac:dyDescent="0.25">
      <c r="A36" s="74"/>
      <c r="B36" s="75"/>
      <c r="C36" s="76"/>
    </row>
    <row r="37" spans="1:3" ht="13.15" customHeight="1" x14ac:dyDescent="0.25">
      <c r="A37" s="74"/>
      <c r="B37" s="75"/>
      <c r="C37" s="76"/>
    </row>
    <row r="38" spans="1:3" ht="13.15" customHeight="1" x14ac:dyDescent="0.25">
      <c r="A38" s="74"/>
      <c r="B38" s="75"/>
      <c r="C38" s="76"/>
    </row>
    <row r="39" spans="1:3" ht="13.15" customHeight="1" x14ac:dyDescent="0.25">
      <c r="A39" s="74"/>
      <c r="B39" s="75"/>
      <c r="C39" s="76"/>
    </row>
    <row r="40" spans="1:3" ht="13.15" customHeight="1" x14ac:dyDescent="0.25">
      <c r="A40" s="74"/>
      <c r="B40" s="75"/>
      <c r="C40" s="76"/>
    </row>
    <row r="41" spans="1:3" ht="13.15" customHeight="1" x14ac:dyDescent="0.25">
      <c r="A41" s="74"/>
      <c r="B41" s="75"/>
      <c r="C41" s="76"/>
    </row>
    <row r="42" spans="1:3" ht="28.9" customHeight="1" x14ac:dyDescent="0.25">
      <c r="A42" s="74"/>
      <c r="B42" s="75"/>
      <c r="C42" s="76"/>
    </row>
    <row r="43" spans="1:3" ht="12.75" customHeight="1" x14ac:dyDescent="0.25">
      <c r="A43" s="74"/>
      <c r="B43" s="75"/>
      <c r="C43" s="76"/>
    </row>
    <row r="44" spans="1:3" ht="24.6" customHeight="1" x14ac:dyDescent="0.25">
      <c r="A44" s="77"/>
      <c r="B44" s="78"/>
      <c r="C44" s="79"/>
    </row>
  </sheetData>
  <mergeCells count="11">
    <mergeCell ref="A8:A11"/>
    <mergeCell ref="A1:C2"/>
    <mergeCell ref="A4:B4"/>
    <mergeCell ref="A5:B5"/>
    <mergeCell ref="A6:B6"/>
    <mergeCell ref="A7:B7"/>
    <mergeCell ref="B14:C14"/>
    <mergeCell ref="B15:C15"/>
    <mergeCell ref="B16:C16"/>
    <mergeCell ref="B17:C17"/>
    <mergeCell ref="A23:C27"/>
  </mergeCells>
  <pageMargins left="0.511811024" right="0.511811024" top="0.78740157500000008" bottom="0.78740157500000008" header="0.31496062000000008" footer="0.31496062000000008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F11"/>
    </sheetView>
  </sheetViews>
  <sheetFormatPr defaultRowHeight="15" x14ac:dyDescent="0.25"/>
  <cols>
    <col min="1" max="1" width="42" style="12" customWidth="1"/>
    <col min="2" max="2" width="38.5703125" style="12" customWidth="1"/>
    <col min="3" max="3" width="12.85546875" style="65" customWidth="1"/>
    <col min="4" max="4" width="9.85546875" style="65" customWidth="1"/>
    <col min="5" max="5" width="12.85546875" style="65" customWidth="1"/>
    <col min="6" max="6" width="14.42578125" style="65" customWidth="1"/>
    <col min="7" max="16384" width="9.140625" style="12"/>
  </cols>
  <sheetData>
    <row r="1" spans="1:6" x14ac:dyDescent="0.25">
      <c r="A1" s="161" t="s">
        <v>101</v>
      </c>
      <c r="B1" s="162"/>
      <c r="C1" s="162"/>
      <c r="D1" s="163"/>
      <c r="E1" s="163"/>
      <c r="F1" s="164"/>
    </row>
    <row r="2" spans="1:6" x14ac:dyDescent="0.25">
      <c r="A2" s="47" t="s">
        <v>34</v>
      </c>
      <c r="B2" s="48">
        <v>100000</v>
      </c>
      <c r="C2" s="56"/>
      <c r="D2" s="57"/>
      <c r="E2" s="56"/>
      <c r="F2" s="58"/>
    </row>
    <row r="4" spans="1:6" ht="38.25" x14ac:dyDescent="0.25">
      <c r="A4" s="33" t="s">
        <v>18</v>
      </c>
      <c r="B4" s="34" t="s">
        <v>19</v>
      </c>
      <c r="C4" s="35" t="s">
        <v>84</v>
      </c>
      <c r="D4" s="35" t="s">
        <v>59</v>
      </c>
      <c r="E4" s="35" t="s">
        <v>60</v>
      </c>
      <c r="F4" s="36" t="s">
        <v>61</v>
      </c>
    </row>
    <row r="5" spans="1:6" x14ac:dyDescent="0.25">
      <c r="A5" s="49" t="s">
        <v>20</v>
      </c>
      <c r="B5" s="50" t="s">
        <v>21</v>
      </c>
      <c r="C5" s="59">
        <v>43</v>
      </c>
      <c r="D5" s="60">
        <v>610.64</v>
      </c>
      <c r="E5" s="60">
        <v>487.25</v>
      </c>
      <c r="F5" s="61">
        <v>2</v>
      </c>
    </row>
    <row r="6" spans="1:6" x14ac:dyDescent="0.25">
      <c r="A6" s="49" t="s">
        <v>22</v>
      </c>
      <c r="B6" s="50" t="s">
        <v>23</v>
      </c>
      <c r="C6" s="59">
        <v>165</v>
      </c>
      <c r="D6" s="60">
        <v>990</v>
      </c>
      <c r="E6" s="60">
        <v>701.27</v>
      </c>
      <c r="F6" s="61">
        <v>2</v>
      </c>
    </row>
    <row r="7" spans="1:6" x14ac:dyDescent="0.25">
      <c r="A7" s="49" t="s">
        <v>24</v>
      </c>
      <c r="B7" s="50" t="s">
        <v>25</v>
      </c>
      <c r="C7" s="59">
        <v>84</v>
      </c>
      <c r="D7" s="60">
        <v>917</v>
      </c>
      <c r="E7" s="60">
        <v>384.3</v>
      </c>
      <c r="F7" s="61">
        <v>2</v>
      </c>
    </row>
    <row r="8" spans="1:6" ht="38.25" x14ac:dyDescent="0.25">
      <c r="A8" s="51" t="s">
        <v>26</v>
      </c>
      <c r="B8" s="52" t="s">
        <v>27</v>
      </c>
      <c r="C8" s="59" t="s">
        <v>65</v>
      </c>
      <c r="D8" s="60">
        <v>7285</v>
      </c>
      <c r="E8" s="60">
        <v>8022.53</v>
      </c>
      <c r="F8" s="61" t="s">
        <v>62</v>
      </c>
    </row>
    <row r="9" spans="1:6" ht="38.25" x14ac:dyDescent="0.25">
      <c r="A9" s="51" t="s">
        <v>28</v>
      </c>
      <c r="B9" s="52" t="s">
        <v>29</v>
      </c>
      <c r="C9" s="59">
        <v>112</v>
      </c>
      <c r="D9" s="60" t="s">
        <v>63</v>
      </c>
      <c r="E9" s="60">
        <v>86.62</v>
      </c>
      <c r="F9" s="61" t="s">
        <v>64</v>
      </c>
    </row>
    <row r="10" spans="1:6" ht="25.5" x14ac:dyDescent="0.25">
      <c r="A10" s="49" t="s">
        <v>30</v>
      </c>
      <c r="B10" s="50" t="s">
        <v>31</v>
      </c>
      <c r="C10" s="59">
        <v>127</v>
      </c>
      <c r="D10" s="60">
        <v>610.64</v>
      </c>
      <c r="E10" s="60">
        <v>497.85</v>
      </c>
      <c r="F10" s="61">
        <v>2</v>
      </c>
    </row>
    <row r="11" spans="1:6" x14ac:dyDescent="0.25">
      <c r="A11" s="53" t="s">
        <v>32</v>
      </c>
      <c r="B11" s="54" t="s">
        <v>33</v>
      </c>
      <c r="C11" s="62">
        <v>197</v>
      </c>
      <c r="D11" s="63">
        <v>760</v>
      </c>
      <c r="E11" s="63">
        <v>462.23</v>
      </c>
      <c r="F11" s="64">
        <v>1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opLeftCell="A31" workbookViewId="0">
      <selection activeCell="D42" sqref="D42"/>
    </sheetView>
  </sheetViews>
  <sheetFormatPr defaultRowHeight="11.25" x14ac:dyDescent="0.25"/>
  <cols>
    <col min="1" max="1" width="26" style="80" customWidth="1"/>
    <col min="2" max="2" width="30.140625" style="80" customWidth="1"/>
    <col min="3" max="3" width="15.28515625" style="80" customWidth="1"/>
    <col min="4" max="4" width="11.140625" style="80" customWidth="1"/>
    <col min="5" max="5" width="11.7109375" style="80" customWidth="1"/>
    <col min="6" max="6" width="13.5703125" style="80" customWidth="1"/>
    <col min="7" max="16384" width="9.140625" style="80"/>
  </cols>
  <sheetData>
    <row r="1" spans="1:6" x14ac:dyDescent="0.25">
      <c r="A1" s="165" t="s">
        <v>101</v>
      </c>
      <c r="B1" s="166"/>
      <c r="C1" s="166"/>
      <c r="D1" s="167"/>
      <c r="E1" s="167"/>
      <c r="F1" s="168"/>
    </row>
    <row r="2" spans="1:6" x14ac:dyDescent="0.25">
      <c r="A2" s="81" t="s">
        <v>34</v>
      </c>
      <c r="B2" s="82">
        <v>100000</v>
      </c>
      <c r="C2" s="83"/>
      <c r="D2" s="84"/>
      <c r="E2" s="83"/>
      <c r="F2" s="85"/>
    </row>
    <row r="3" spans="1:6" ht="33.75" x14ac:dyDescent="0.25">
      <c r="A3" s="86" t="s">
        <v>18</v>
      </c>
      <c r="B3" s="87" t="s">
        <v>19</v>
      </c>
      <c r="C3" s="88" t="s">
        <v>84</v>
      </c>
      <c r="D3" s="88" t="s">
        <v>59</v>
      </c>
      <c r="E3" s="88" t="s">
        <v>60</v>
      </c>
      <c r="F3" s="89" t="s">
        <v>61</v>
      </c>
    </row>
    <row r="4" spans="1:6" x14ac:dyDescent="0.25">
      <c r="A4" s="90" t="s">
        <v>20</v>
      </c>
      <c r="B4" s="91" t="s">
        <v>21</v>
      </c>
      <c r="C4" s="92">
        <v>43</v>
      </c>
      <c r="D4" s="93">
        <v>610.64</v>
      </c>
      <c r="E4" s="93">
        <v>487.25</v>
      </c>
      <c r="F4" s="94">
        <v>2</v>
      </c>
    </row>
    <row r="5" spans="1:6" x14ac:dyDescent="0.25">
      <c r="A5" s="90" t="s">
        <v>22</v>
      </c>
      <c r="B5" s="91" t="s">
        <v>23</v>
      </c>
      <c r="C5" s="92">
        <v>165</v>
      </c>
      <c r="D5" s="93">
        <v>990</v>
      </c>
      <c r="E5" s="93">
        <v>701.27</v>
      </c>
      <c r="F5" s="94">
        <v>2</v>
      </c>
    </row>
    <row r="6" spans="1:6" x14ac:dyDescent="0.25">
      <c r="A6" s="90" t="s">
        <v>24</v>
      </c>
      <c r="B6" s="91" t="s">
        <v>25</v>
      </c>
      <c r="C6" s="92">
        <v>84</v>
      </c>
      <c r="D6" s="93">
        <v>917</v>
      </c>
      <c r="E6" s="93">
        <v>384.3</v>
      </c>
      <c r="F6" s="94">
        <v>2</v>
      </c>
    </row>
    <row r="7" spans="1:6" ht="33.75" x14ac:dyDescent="0.25">
      <c r="A7" s="95" t="s">
        <v>26</v>
      </c>
      <c r="B7" s="96" t="s">
        <v>27</v>
      </c>
      <c r="C7" s="92" t="s">
        <v>65</v>
      </c>
      <c r="D7" s="93">
        <v>7285</v>
      </c>
      <c r="E7" s="93">
        <v>8022.53</v>
      </c>
      <c r="F7" s="94" t="s">
        <v>62</v>
      </c>
    </row>
    <row r="8" spans="1:6" ht="33.75" x14ac:dyDescent="0.25">
      <c r="A8" s="95" t="s">
        <v>114</v>
      </c>
      <c r="B8" s="96" t="s">
        <v>29</v>
      </c>
      <c r="C8" s="92">
        <v>112</v>
      </c>
      <c r="D8" s="93" t="s">
        <v>63</v>
      </c>
      <c r="E8" s="93">
        <v>86.62</v>
      </c>
      <c r="F8" s="94" t="s">
        <v>64</v>
      </c>
    </row>
    <row r="9" spans="1:6" ht="22.5" x14ac:dyDescent="0.25">
      <c r="A9" s="90" t="s">
        <v>30</v>
      </c>
      <c r="B9" s="91" t="s">
        <v>31</v>
      </c>
      <c r="C9" s="92">
        <v>127</v>
      </c>
      <c r="D9" s="93">
        <v>610.64</v>
      </c>
      <c r="E9" s="93">
        <v>497.85</v>
      </c>
      <c r="F9" s="94">
        <v>2</v>
      </c>
    </row>
    <row r="10" spans="1:6" ht="22.5" x14ac:dyDescent="0.25">
      <c r="A10" s="97" t="s">
        <v>32</v>
      </c>
      <c r="B10" s="98" t="s">
        <v>33</v>
      </c>
      <c r="C10" s="99">
        <v>197</v>
      </c>
      <c r="D10" s="100">
        <v>760</v>
      </c>
      <c r="E10" s="100">
        <v>462.23</v>
      </c>
      <c r="F10" s="101">
        <v>1</v>
      </c>
    </row>
    <row r="11" spans="1:6" x14ac:dyDescent="0.25">
      <c r="A11" s="121" t="s">
        <v>3</v>
      </c>
      <c r="B11" s="122"/>
      <c r="C11" s="122"/>
      <c r="D11" s="100">
        <f>SUM(D4:D10)</f>
        <v>11173.279999999999</v>
      </c>
      <c r="E11" s="100">
        <f>SUM(E4:E10)</f>
        <v>10642.050000000001</v>
      </c>
      <c r="F11" s="123"/>
    </row>
    <row r="13" spans="1:6" x14ac:dyDescent="0.25">
      <c r="A13" s="165" t="s">
        <v>100</v>
      </c>
      <c r="B13" s="166"/>
      <c r="C13" s="167"/>
      <c r="D13" s="167"/>
      <c r="E13" s="167"/>
      <c r="F13" s="168"/>
    </row>
    <row r="14" spans="1:6" x14ac:dyDescent="0.25">
      <c r="A14" s="81" t="s">
        <v>34</v>
      </c>
      <c r="B14" s="82">
        <v>100000</v>
      </c>
      <c r="C14" s="102"/>
      <c r="D14" s="103"/>
      <c r="E14" s="102"/>
      <c r="F14" s="104"/>
    </row>
    <row r="15" spans="1:6" ht="22.5" x14ac:dyDescent="0.25">
      <c r="A15" s="105" t="s">
        <v>18</v>
      </c>
      <c r="B15" s="88" t="s">
        <v>19</v>
      </c>
      <c r="C15" s="88" t="s">
        <v>85</v>
      </c>
      <c r="D15" s="106" t="s">
        <v>67</v>
      </c>
      <c r="E15" s="106" t="s">
        <v>68</v>
      </c>
      <c r="F15" s="107" t="s">
        <v>61</v>
      </c>
    </row>
    <row r="16" spans="1:6" ht="22.5" x14ac:dyDescent="0.25">
      <c r="A16" s="90" t="s">
        <v>109</v>
      </c>
      <c r="B16" s="91" t="s">
        <v>36</v>
      </c>
      <c r="C16" s="92">
        <v>84</v>
      </c>
      <c r="D16" s="93">
        <v>1855.2</v>
      </c>
      <c r="E16" s="93">
        <v>355.44</v>
      </c>
      <c r="F16" s="94">
        <v>2</v>
      </c>
    </row>
    <row r="17" spans="1:6" x14ac:dyDescent="0.25">
      <c r="A17" s="90" t="s">
        <v>115</v>
      </c>
      <c r="B17" s="91" t="s">
        <v>38</v>
      </c>
      <c r="C17" s="92" t="s">
        <v>65</v>
      </c>
      <c r="D17" s="93">
        <v>4950</v>
      </c>
      <c r="E17" s="93">
        <v>3274.87</v>
      </c>
      <c r="F17" s="94">
        <v>2</v>
      </c>
    </row>
    <row r="18" spans="1:6" ht="22.5" x14ac:dyDescent="0.25">
      <c r="A18" s="90" t="s">
        <v>110</v>
      </c>
      <c r="B18" s="91" t="s">
        <v>40</v>
      </c>
      <c r="C18" s="92">
        <v>160</v>
      </c>
      <c r="D18" s="93">
        <v>4125</v>
      </c>
      <c r="E18" s="93">
        <v>621.73</v>
      </c>
      <c r="F18" s="94">
        <v>1</v>
      </c>
    </row>
    <row r="19" spans="1:6" ht="22.5" x14ac:dyDescent="0.25">
      <c r="A19" s="90" t="s">
        <v>116</v>
      </c>
      <c r="B19" s="91" t="s">
        <v>42</v>
      </c>
      <c r="C19" s="92">
        <v>155</v>
      </c>
      <c r="D19" s="93">
        <v>7475.06</v>
      </c>
      <c r="E19" s="93">
        <v>1819.15</v>
      </c>
      <c r="F19" s="94">
        <v>1</v>
      </c>
    </row>
    <row r="20" spans="1:6" ht="22.5" x14ac:dyDescent="0.25">
      <c r="A20" s="90" t="s">
        <v>117</v>
      </c>
      <c r="B20" s="91" t="s">
        <v>44</v>
      </c>
      <c r="C20" s="92">
        <v>183</v>
      </c>
      <c r="D20" s="93">
        <v>1031.71</v>
      </c>
      <c r="E20" s="93">
        <v>674.49</v>
      </c>
      <c r="F20" s="94">
        <v>1</v>
      </c>
    </row>
    <row r="21" spans="1:6" ht="22.5" x14ac:dyDescent="0.25">
      <c r="A21" s="90" t="s">
        <v>111</v>
      </c>
      <c r="B21" s="91" t="s">
        <v>46</v>
      </c>
      <c r="C21" s="92">
        <v>136</v>
      </c>
      <c r="D21" s="93">
        <v>1000</v>
      </c>
      <c r="E21" s="93">
        <v>449.39</v>
      </c>
      <c r="F21" s="94">
        <v>1</v>
      </c>
    </row>
    <row r="22" spans="1:6" ht="22.5" x14ac:dyDescent="0.25">
      <c r="A22" s="90" t="s">
        <v>112</v>
      </c>
      <c r="B22" s="91" t="s">
        <v>48</v>
      </c>
      <c r="C22" s="92">
        <v>86</v>
      </c>
      <c r="D22" s="93">
        <v>750</v>
      </c>
      <c r="E22" s="93">
        <v>495.09</v>
      </c>
      <c r="F22" s="94">
        <v>2</v>
      </c>
    </row>
    <row r="23" spans="1:6" x14ac:dyDescent="0.25">
      <c r="A23" s="90" t="s">
        <v>49</v>
      </c>
      <c r="B23" s="91" t="s">
        <v>50</v>
      </c>
      <c r="C23" s="92">
        <v>90</v>
      </c>
      <c r="D23" s="93">
        <v>570</v>
      </c>
      <c r="E23" s="93">
        <v>154.88999999999999</v>
      </c>
      <c r="F23" s="94">
        <v>1</v>
      </c>
    </row>
    <row r="24" spans="1:6" x14ac:dyDescent="0.25">
      <c r="A24" s="90" t="s">
        <v>113</v>
      </c>
      <c r="B24" s="91" t="s">
        <v>52</v>
      </c>
      <c r="C24" s="92">
        <v>225</v>
      </c>
      <c r="D24" s="93">
        <v>2148.88</v>
      </c>
      <c r="E24" s="93">
        <v>507.11</v>
      </c>
      <c r="F24" s="94">
        <v>1</v>
      </c>
    </row>
    <row r="25" spans="1:6" ht="22.5" x14ac:dyDescent="0.25">
      <c r="A25" s="90" t="s">
        <v>53</v>
      </c>
      <c r="B25" s="91" t="s">
        <v>54</v>
      </c>
      <c r="C25" s="92">
        <v>103</v>
      </c>
      <c r="D25" s="93" t="s">
        <v>66</v>
      </c>
      <c r="E25" s="93">
        <v>220</v>
      </c>
      <c r="F25" s="94">
        <v>1</v>
      </c>
    </row>
    <row r="26" spans="1:6" x14ac:dyDescent="0.25">
      <c r="A26" s="90" t="s">
        <v>118</v>
      </c>
      <c r="B26" s="91" t="s">
        <v>56</v>
      </c>
      <c r="C26" s="92">
        <v>258</v>
      </c>
      <c r="D26" s="93">
        <v>1080</v>
      </c>
      <c r="E26" s="93">
        <v>951.11</v>
      </c>
      <c r="F26" s="94">
        <v>2</v>
      </c>
    </row>
    <row r="27" spans="1:6" ht="22.5" x14ac:dyDescent="0.25">
      <c r="A27" s="124" t="s">
        <v>119</v>
      </c>
      <c r="B27" s="125" t="s">
        <v>58</v>
      </c>
      <c r="C27" s="126">
        <v>46</v>
      </c>
      <c r="D27" s="127">
        <v>4798.5</v>
      </c>
      <c r="E27" s="127">
        <v>1520.4</v>
      </c>
      <c r="F27" s="128">
        <v>1</v>
      </c>
    </row>
    <row r="28" spans="1:6" x14ac:dyDescent="0.25">
      <c r="A28" s="129" t="s">
        <v>3</v>
      </c>
      <c r="B28" s="130"/>
      <c r="C28" s="130"/>
      <c r="D28" s="131">
        <f>SUM(D16:D27)</f>
        <v>29784.350000000002</v>
      </c>
      <c r="E28" s="131">
        <f>SUM(E16:E27)</f>
        <v>11043.670000000002</v>
      </c>
      <c r="F28" s="132"/>
    </row>
    <row r="30" spans="1:6" x14ac:dyDescent="0.25">
      <c r="A30" s="165" t="s">
        <v>99</v>
      </c>
      <c r="B30" s="166"/>
      <c r="C30" s="167"/>
      <c r="D30" s="167"/>
      <c r="E30" s="167"/>
      <c r="F30" s="168"/>
    </row>
    <row r="31" spans="1:6" x14ac:dyDescent="0.25">
      <c r="A31" s="81" t="s">
        <v>34</v>
      </c>
      <c r="B31" s="82">
        <v>300000</v>
      </c>
      <c r="C31" s="102"/>
      <c r="D31" s="103"/>
      <c r="E31" s="102"/>
      <c r="F31" s="104"/>
    </row>
    <row r="32" spans="1:6" ht="22.5" x14ac:dyDescent="0.25">
      <c r="A32" s="105" t="s">
        <v>18</v>
      </c>
      <c r="B32" s="108" t="s">
        <v>19</v>
      </c>
      <c r="C32" s="108" t="s">
        <v>86</v>
      </c>
      <c r="D32" s="109" t="s">
        <v>67</v>
      </c>
      <c r="E32" s="109" t="s">
        <v>68</v>
      </c>
      <c r="F32" s="110" t="s">
        <v>61</v>
      </c>
    </row>
    <row r="33" spans="1:6" ht="33.75" x14ac:dyDescent="0.25">
      <c r="A33" s="111" t="s">
        <v>75</v>
      </c>
      <c r="B33" s="112" t="s">
        <v>87</v>
      </c>
      <c r="C33" s="113" t="s">
        <v>83</v>
      </c>
      <c r="D33" s="114">
        <v>1089.53</v>
      </c>
      <c r="E33" s="114">
        <v>6708.8</v>
      </c>
      <c r="F33" s="115" t="s">
        <v>76</v>
      </c>
    </row>
    <row r="34" spans="1:6" ht="22.5" x14ac:dyDescent="0.25">
      <c r="A34" s="116" t="s">
        <v>102</v>
      </c>
      <c r="B34" s="91" t="s">
        <v>88</v>
      </c>
      <c r="C34" s="117" t="s">
        <v>83</v>
      </c>
      <c r="D34" s="93">
        <v>3166.5</v>
      </c>
      <c r="E34" s="93">
        <v>7878.54</v>
      </c>
      <c r="F34" s="94" t="s">
        <v>77</v>
      </c>
    </row>
    <row r="35" spans="1:6" ht="22.5" x14ac:dyDescent="0.25">
      <c r="A35" s="118" t="s">
        <v>103</v>
      </c>
      <c r="B35" s="119" t="s">
        <v>89</v>
      </c>
      <c r="C35" s="117" t="s">
        <v>83</v>
      </c>
      <c r="D35" s="93">
        <v>3166.5</v>
      </c>
      <c r="E35" s="93">
        <v>7779.48</v>
      </c>
      <c r="F35" s="94" t="s">
        <v>78</v>
      </c>
    </row>
    <row r="36" spans="1:6" ht="22.5" x14ac:dyDescent="0.25">
      <c r="A36" s="118" t="s">
        <v>79</v>
      </c>
      <c r="B36" s="119" t="s">
        <v>90</v>
      </c>
      <c r="C36" s="117" t="s">
        <v>83</v>
      </c>
      <c r="D36" s="93">
        <v>3220.8</v>
      </c>
      <c r="E36" s="93">
        <v>14130.04</v>
      </c>
      <c r="F36" s="94" t="s">
        <v>80</v>
      </c>
    </row>
    <row r="37" spans="1:6" ht="22.5" x14ac:dyDescent="0.25">
      <c r="A37" s="118" t="s">
        <v>81</v>
      </c>
      <c r="B37" s="119" t="s">
        <v>91</v>
      </c>
      <c r="C37" s="117">
        <v>7</v>
      </c>
      <c r="D37" s="93">
        <v>18504</v>
      </c>
      <c r="E37" s="93">
        <v>11270.31</v>
      </c>
      <c r="F37" s="94" t="s">
        <v>64</v>
      </c>
    </row>
    <row r="38" spans="1:6" ht="22.5" x14ac:dyDescent="0.25">
      <c r="A38" s="116" t="s">
        <v>104</v>
      </c>
      <c r="B38" s="91" t="s">
        <v>92</v>
      </c>
      <c r="C38" s="117">
        <v>27</v>
      </c>
      <c r="D38" s="93">
        <v>3651.12</v>
      </c>
      <c r="E38" s="93">
        <v>1387.06</v>
      </c>
      <c r="F38" s="94" t="s">
        <v>64</v>
      </c>
    </row>
    <row r="39" spans="1:6" ht="22.5" x14ac:dyDescent="0.25">
      <c r="A39" s="118" t="s">
        <v>108</v>
      </c>
      <c r="B39" s="119" t="s">
        <v>93</v>
      </c>
      <c r="C39" s="117">
        <v>32</v>
      </c>
      <c r="D39" s="93">
        <v>581.4</v>
      </c>
      <c r="E39" s="93">
        <v>562.25</v>
      </c>
      <c r="F39" s="94">
        <v>2</v>
      </c>
    </row>
    <row r="40" spans="1:6" x14ac:dyDescent="0.25">
      <c r="A40" s="116" t="s">
        <v>105</v>
      </c>
      <c r="B40" s="119" t="s">
        <v>94</v>
      </c>
      <c r="C40" s="117">
        <v>18</v>
      </c>
      <c r="D40" s="93">
        <v>1519.2</v>
      </c>
      <c r="E40" s="93">
        <v>597.52</v>
      </c>
      <c r="F40" s="94" t="s">
        <v>64</v>
      </c>
    </row>
    <row r="41" spans="1:6" ht="22.5" x14ac:dyDescent="0.25">
      <c r="A41" s="118" t="s">
        <v>82</v>
      </c>
      <c r="B41" s="119" t="s">
        <v>95</v>
      </c>
      <c r="C41" s="117">
        <v>9</v>
      </c>
      <c r="D41" s="93">
        <v>2228.7199999999998</v>
      </c>
      <c r="E41" s="93">
        <v>649.36</v>
      </c>
      <c r="F41" s="94" t="s">
        <v>64</v>
      </c>
    </row>
    <row r="42" spans="1:6" ht="22.5" x14ac:dyDescent="0.25">
      <c r="A42" s="116" t="s">
        <v>106</v>
      </c>
      <c r="B42" s="91" t="s">
        <v>96</v>
      </c>
      <c r="C42" s="117">
        <v>16</v>
      </c>
      <c r="D42" s="93">
        <v>9878</v>
      </c>
      <c r="E42" s="93">
        <v>4607.1000000000004</v>
      </c>
      <c r="F42" s="120" t="s">
        <v>64</v>
      </c>
    </row>
    <row r="43" spans="1:6" ht="22.5" x14ac:dyDescent="0.25">
      <c r="A43" s="133" t="s">
        <v>107</v>
      </c>
      <c r="B43" s="125" t="s">
        <v>97</v>
      </c>
      <c r="C43" s="134">
        <v>86</v>
      </c>
      <c r="D43" s="127">
        <v>3291.75</v>
      </c>
      <c r="E43" s="127">
        <v>1666.3</v>
      </c>
      <c r="F43" s="128">
        <v>2</v>
      </c>
    </row>
    <row r="44" spans="1:6" x14ac:dyDescent="0.25">
      <c r="A44" s="129" t="s">
        <v>3</v>
      </c>
      <c r="B44" s="130"/>
      <c r="C44" s="130"/>
      <c r="D44" s="131">
        <f>SUM(D33:D43)</f>
        <v>50297.520000000004</v>
      </c>
      <c r="E44" s="131">
        <f>SUM(E33:E43)</f>
        <v>57236.759999999995</v>
      </c>
      <c r="F44" s="132"/>
    </row>
  </sheetData>
  <mergeCells count="3">
    <mergeCell ref="A1:F1"/>
    <mergeCell ref="A13:F13"/>
    <mergeCell ref="A30:F30"/>
  </mergeCells>
  <pageMargins left="0.511811024" right="0.511811024" top="0.78740157499999996" bottom="0.78740157499999996" header="0.31496062000000002" footer="0.31496062000000002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5" workbookViewId="0">
      <selection sqref="A1:F16"/>
    </sheetView>
  </sheetViews>
  <sheetFormatPr defaultRowHeight="15" x14ac:dyDescent="0.25"/>
  <cols>
    <col min="1" max="1" width="24.28515625" customWidth="1"/>
    <col min="2" max="2" width="41.28515625" customWidth="1"/>
    <col min="3" max="3" width="12.140625" customWidth="1"/>
    <col min="4" max="4" width="9.7109375" customWidth="1"/>
    <col min="5" max="5" width="11.5703125" customWidth="1"/>
    <col min="6" max="6" width="12.140625" customWidth="1"/>
  </cols>
  <sheetData>
    <row r="1" spans="1:6" x14ac:dyDescent="0.25">
      <c r="A1" s="169" t="s">
        <v>100</v>
      </c>
      <c r="B1" s="170"/>
      <c r="C1" s="171"/>
      <c r="D1" s="171"/>
      <c r="E1" s="171"/>
      <c r="F1" s="172"/>
    </row>
    <row r="2" spans="1:6" x14ac:dyDescent="0.25">
      <c r="A2" s="39" t="s">
        <v>34</v>
      </c>
      <c r="B2" s="43">
        <v>100000</v>
      </c>
      <c r="C2" s="40"/>
      <c r="D2" s="41"/>
      <c r="E2" s="40"/>
      <c r="F2" s="42"/>
    </row>
    <row r="4" spans="1:6" s="12" customFormat="1" ht="48.6" customHeight="1" x14ac:dyDescent="0.25">
      <c r="A4" s="46" t="s">
        <v>69</v>
      </c>
      <c r="B4" s="35" t="s">
        <v>19</v>
      </c>
      <c r="C4" s="55" t="s">
        <v>85</v>
      </c>
      <c r="D4" s="66" t="s">
        <v>67</v>
      </c>
      <c r="E4" s="66" t="s">
        <v>68</v>
      </c>
      <c r="F4" s="67" t="s">
        <v>61</v>
      </c>
    </row>
    <row r="5" spans="1:6" x14ac:dyDescent="0.25">
      <c r="A5" s="31" t="s">
        <v>35</v>
      </c>
      <c r="B5" s="37" t="s">
        <v>36</v>
      </c>
      <c r="C5" s="68">
        <v>84</v>
      </c>
      <c r="D5" s="69">
        <v>1855.2</v>
      </c>
      <c r="E5" s="69">
        <v>355.44</v>
      </c>
      <c r="F5" s="70">
        <v>2</v>
      </c>
    </row>
    <row r="6" spans="1:6" x14ac:dyDescent="0.25">
      <c r="A6" s="31" t="s">
        <v>37</v>
      </c>
      <c r="B6" s="37" t="s">
        <v>38</v>
      </c>
      <c r="C6" s="68" t="s">
        <v>65</v>
      </c>
      <c r="D6" s="69">
        <v>4950</v>
      </c>
      <c r="E6" s="69">
        <v>3274.87</v>
      </c>
      <c r="F6" s="70">
        <v>2</v>
      </c>
    </row>
    <row r="7" spans="1:6" ht="25.5" x14ac:dyDescent="0.25">
      <c r="A7" s="31" t="s">
        <v>39</v>
      </c>
      <c r="B7" s="37" t="s">
        <v>40</v>
      </c>
      <c r="C7" s="68">
        <v>160</v>
      </c>
      <c r="D7" s="69">
        <v>4125</v>
      </c>
      <c r="E7" s="69">
        <v>621.73</v>
      </c>
      <c r="F7" s="70">
        <v>1</v>
      </c>
    </row>
    <row r="8" spans="1:6" x14ac:dyDescent="0.25">
      <c r="A8" s="31" t="s">
        <v>41</v>
      </c>
      <c r="B8" s="37" t="s">
        <v>42</v>
      </c>
      <c r="C8" s="68">
        <v>155</v>
      </c>
      <c r="D8" s="69">
        <v>7475.06</v>
      </c>
      <c r="E8" s="69">
        <v>1819.15</v>
      </c>
      <c r="F8" s="70">
        <v>1</v>
      </c>
    </row>
    <row r="9" spans="1:6" x14ac:dyDescent="0.25">
      <c r="A9" s="31" t="s">
        <v>43</v>
      </c>
      <c r="B9" s="37" t="s">
        <v>44</v>
      </c>
      <c r="C9" s="68">
        <v>183</v>
      </c>
      <c r="D9" s="69">
        <v>1031.71</v>
      </c>
      <c r="E9" s="69">
        <v>674.49</v>
      </c>
      <c r="F9" s="70">
        <v>1</v>
      </c>
    </row>
    <row r="10" spans="1:6" x14ac:dyDescent="0.25">
      <c r="A10" s="31" t="s">
        <v>45</v>
      </c>
      <c r="B10" s="37" t="s">
        <v>46</v>
      </c>
      <c r="C10" s="68">
        <v>136</v>
      </c>
      <c r="D10" s="69">
        <v>1000</v>
      </c>
      <c r="E10" s="69">
        <v>449.39</v>
      </c>
      <c r="F10" s="70">
        <v>1</v>
      </c>
    </row>
    <row r="11" spans="1:6" x14ac:dyDescent="0.25">
      <c r="A11" s="31" t="s">
        <v>47</v>
      </c>
      <c r="B11" s="37" t="s">
        <v>48</v>
      </c>
      <c r="C11" s="68">
        <v>86</v>
      </c>
      <c r="D11" s="69">
        <v>750</v>
      </c>
      <c r="E11" s="69">
        <v>495.09</v>
      </c>
      <c r="F11" s="70">
        <v>2</v>
      </c>
    </row>
    <row r="12" spans="1:6" ht="26.25" x14ac:dyDescent="0.25">
      <c r="A12" s="31" t="s">
        <v>49</v>
      </c>
      <c r="B12" s="37" t="s">
        <v>50</v>
      </c>
      <c r="C12" s="68">
        <v>90</v>
      </c>
      <c r="D12" s="69">
        <v>570</v>
      </c>
      <c r="E12" s="69">
        <v>154.88999999999999</v>
      </c>
      <c r="F12" s="70">
        <v>1</v>
      </c>
    </row>
    <row r="13" spans="1:6" x14ac:dyDescent="0.25">
      <c r="A13" s="31" t="s">
        <v>51</v>
      </c>
      <c r="B13" s="37" t="s">
        <v>52</v>
      </c>
      <c r="C13" s="68">
        <v>225</v>
      </c>
      <c r="D13" s="69">
        <v>2148.88</v>
      </c>
      <c r="E13" s="69">
        <v>507.11</v>
      </c>
      <c r="F13" s="70">
        <v>1</v>
      </c>
    </row>
    <row r="14" spans="1:6" ht="25.5" x14ac:dyDescent="0.25">
      <c r="A14" s="31" t="s">
        <v>53</v>
      </c>
      <c r="B14" s="37" t="s">
        <v>54</v>
      </c>
      <c r="C14" s="68">
        <v>103</v>
      </c>
      <c r="D14" s="71" t="s">
        <v>66</v>
      </c>
      <c r="E14" s="69">
        <v>220</v>
      </c>
      <c r="F14" s="70">
        <v>1</v>
      </c>
    </row>
    <row r="15" spans="1:6" x14ac:dyDescent="0.25">
      <c r="A15" s="31" t="s">
        <v>55</v>
      </c>
      <c r="B15" s="37" t="s">
        <v>56</v>
      </c>
      <c r="C15" s="68">
        <v>258</v>
      </c>
      <c r="D15" s="69">
        <v>1080</v>
      </c>
      <c r="E15" s="69">
        <v>951.11</v>
      </c>
      <c r="F15" s="70">
        <v>2</v>
      </c>
    </row>
    <row r="16" spans="1:6" ht="25.5" x14ac:dyDescent="0.25">
      <c r="A16" s="32" t="s">
        <v>57</v>
      </c>
      <c r="B16" s="38" t="s">
        <v>58</v>
      </c>
      <c r="C16" s="72">
        <v>46</v>
      </c>
      <c r="D16" s="69">
        <v>4798.5</v>
      </c>
      <c r="E16" s="69">
        <v>1520.4</v>
      </c>
      <c r="F16" s="73">
        <v>1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s D A A B Q S w M E F A A C A A g A Z Y q 5 U o W B j P C k A A A A 9 g A A A B I A H A B D b 2 5 m a W c v U G F j a 2 F n Z S 5 4 b W w g o h g A K K A U A A A A A A A A A A A A A A A A A A A A A A A A A A A A e 7 9 7 v 4 1 9 R W 6 O Q l l q U X F m f p 6 t k q G e g Z J C c U l i X k p i T n 5 e q q 1 S X r 6 S v R 0 v l 0 1 A Y n J 2 Y n q q A l B 1 X r F V R X G K r V J G S U m B l b 5 + e X m 5 X r m x X n 5 R u r 6 R g Y G h f o S v T 3 B y R m p u o h J c c S Z h x b q Z e S B r k 1 O V 7 G z C I K 6 x M 9 K z B C I T E z 0 D G 3 2 Y m I 1 v Z h 5 C 3 g j o X p A s k q C N c 2 l O S W l R q l 1 B i a 5 T k I 0 + j G u j D / W C H Q B Q S w M E F A A C A A g A Z Y q 5 U l N y O C y b A A A A 4 Q A A A B M A H A B b Q 2 9 u d G V u d F 9 U e X B l c 1 0 u e G 1 s I K I Y A C i g F A A A A A A A A A A A A A A A A A A A A A A A A A A A A G 2 O P Q 7 C M A x G r x J 5 b 1 0 Y E E J N G Y A b c I E o u D + i c a L G R e V s D B y J K 5 C 2 a 0 d / f s + f f 5 9 v e Z 5 c r 1 4 0 x M 6 z h l 1 e g C K 2 / t F x o 2 G U O j v C u S r v 7 0 B R J Z S j h l Y k n B C j b c m Z m P t A n D a 1 H 5 y R N A 4 N B m O f p i H c F 8 U B r W c h l k z m G 1 C V V 6 r N 2 I u 6 T S l e a 5 M O 6 r J y c 5 U G o U l w i X H T c F t 8 6 E 3 H i 4 H L w 9 U f U E s D B B Q A A g A I A G W K u V I o i k e 4 D g A A A B E A A A A T A B w A R m 9 y b X V s Y X M v U 2 V j d G l v b j E u b S C i G A A o o B Q A A A A A A A A A A A A A A A A A A A A A A A A A A A A r T k 0 u y c z P U w i G 0 I b W A F B L A Q I t A B Q A A g A I A G W K u V K F g Y z w p A A A A P Y A A A A S A A A A A A A A A A A A A A A A A A A A A A B D b 2 5 m a W c v U G F j a 2 F n Z S 5 4 b W x Q S w E C L Q A U A A I A C A B l i r l S U 3 I 4 L J s A A A D h A A A A E w A A A A A A A A A A A A A A A A D w A A A A W 0 N v b n R l b n R f V H l w Z X N d L n h t b F B L A Q I t A B Q A A g A I A G W K u V I o i k e 4 D g A A A B E A A A A T A A A A A A A A A A A A A A A A A N g B A A B G b 3 J t d W x h c y 9 T Z W N 0 a W 9 u M S 5 t U E s F B g A A A A A D A A M A w g A A A D M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S D K O N y G C K T 7 B g q W P 5 F L 8 K A A A A A A I A A A A A A B B m A A A A A Q A A I A A A A E u d R L I 7 W j j j h t p S r E 5 k 6 Q H q 0 5 5 D j i 2 v x u X g 8 z v d m 3 h G A A A A A A 6 A A A A A A g A A I A A A A P x Z y 0 1 n H m 2 U g Y g Q n + a r a 7 V I z 6 O H 4 g Q 4 Z k B M X e 0 j 8 I W W U A A A A A o K 1 + G o Q s g 3 d 5 E h r t g J Q E U M d V K 4 Z C K c k O a x I T M C 0 A H f e s l 8 T R d d m f 1 S 0 z i T Y H D K 0 h j n S g B z C 7 b 3 e Q A Z U T J c / B Z d p e o e 9 9 8 g j U l 7 w s O x 1 v m K Q A A A A A S a Q b 3 i / X K A S / 5 + 0 B x 4 v N q p e X j n g v V 0 k N p l 8 E x v T m 4 n 2 + N T q O e 2 s N p v R t H g A P 7 3 m c d S T U B y u o M 5 Z Q m X p u D c r Q w = < / D a t a M a s h u p > 
</file>

<file path=customXml/itemProps1.xml><?xml version="1.0" encoding="utf-8"?>
<ds:datastoreItem xmlns:ds="http://schemas.openxmlformats.org/officeDocument/2006/customXml" ds:itemID="{E7E24754-6D32-442A-81FE-5FAA87EB64F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RESUMO GERAL</vt:lpstr>
      <vt:lpstr>BDI</vt:lpstr>
      <vt:lpstr>LOTE 01_PONTA GROSSA</vt:lpstr>
      <vt:lpstr>TODAS</vt:lpstr>
      <vt:lpstr>LOTE 02_CASCAVEL</vt:lpstr>
      <vt:lpstr>'RESUMO GERAL'!Area_de_impressao</vt:lpstr>
      <vt:lpstr>'RESUMO GERAL'!Titulos_de_impressao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</dc:creator>
  <cp:lastModifiedBy>Alex</cp:lastModifiedBy>
  <cp:revision>1</cp:revision>
  <cp:lastPrinted>2022-07-20T20:11:57Z</cp:lastPrinted>
  <dcterms:created xsi:type="dcterms:W3CDTF">2020-09-10T19:22:30Z</dcterms:created>
  <dcterms:modified xsi:type="dcterms:W3CDTF">2023-02-14T17:48:22Z</dcterms:modified>
</cp:coreProperties>
</file>