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ri\Documents\PINTURAS\"/>
    </mc:Choice>
  </mc:AlternateContent>
  <xr:revisionPtr revIDLastSave="0" documentId="13_ncr:1_{9D3DB82E-9932-4EDE-9DBD-F15029DA9855}" xr6:coauthVersionLast="47" xr6:coauthVersionMax="47" xr10:uidLastSave="{00000000-0000-0000-0000-000000000000}"/>
  <bookViews>
    <workbookView xWindow="-120" yWindow="-120" windowWidth="20730" windowHeight="11160" tabRatio="889" xr2:uid="{00000000-000D-0000-FFFF-FFFF00000000}"/>
  </bookViews>
  <sheets>
    <sheet name="LOTE 01 - PLANILHA ANALÍTICA" sheetId="2" r:id="rId1"/>
    <sheet name="LOTE 01- BDI" sheetId="10" r:id="rId2"/>
    <sheet name="MAPA COTAÇÕES CIVIL" sheetId="26" r:id="rId3"/>
  </sheets>
  <definedNames>
    <definedName name="__xlfn_IFERROR">NA()</definedName>
    <definedName name="_xlnm.Print_Area" localSheetId="0">'LOTE 01 - PLANILHA ANALÍTICA'!$A$1:$O$109</definedName>
    <definedName name="_xlnm.Print_Area" localSheetId="1">'LOTE 01- BDI'!$A$1:$D$22</definedName>
    <definedName name="Excel_BuiltIn_Print_Area" localSheetId="0">'LOTE 01 - PLANILHA ANALÍTICA'!$A:$O</definedName>
    <definedName name="Excel_BuiltIn_Print_Titles" localSheetId="0">'LOTE 01 - PLANILHA ANALÍTICA'!#REF!</definedName>
    <definedName name="_xlnm.Print_Titles" localSheetId="0">'LOTE 01 - PLANILHA ANALÍTICA'!$1:$11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5" i="2" l="1"/>
  <c r="C21" i="10"/>
  <c r="C22" i="10" s="1"/>
  <c r="B21" i="10"/>
  <c r="C15" i="10"/>
  <c r="C14" i="10"/>
  <c r="C13" i="10"/>
  <c r="I106" i="2"/>
  <c r="I3" i="26"/>
  <c r="J3" i="26"/>
  <c r="K3" i="26" s="1"/>
  <c r="D21" i="10" l="1"/>
  <c r="D22" i="10" s="1"/>
  <c r="C11" i="10" s="1"/>
  <c r="C16" i="10" s="1"/>
  <c r="C18" i="10" s="1"/>
  <c r="H105" i="2"/>
  <c r="H104" i="2" s="1"/>
  <c r="I104" i="2"/>
  <c r="L104" i="2" s="1"/>
  <c r="H88" i="2"/>
  <c r="J104" i="2" l="1"/>
  <c r="K104" i="2"/>
  <c r="M104" i="2" s="1"/>
  <c r="I15" i="2" l="1"/>
  <c r="L15" i="2" s="1"/>
  <c r="H15" i="2"/>
  <c r="J15" i="2" s="1"/>
  <c r="K15" i="2" l="1"/>
  <c r="M15" i="2"/>
  <c r="H42" i="2" l="1"/>
  <c r="H41" i="2"/>
  <c r="I44" i="2"/>
  <c r="I43" i="2"/>
  <c r="I89" i="2"/>
  <c r="H87" i="2"/>
  <c r="I83" i="2"/>
  <c r="I67" i="2"/>
  <c r="H66" i="2"/>
  <c r="I71" i="2"/>
  <c r="I70" i="2"/>
  <c r="I78" i="2"/>
  <c r="I61" i="2"/>
  <c r="I60" i="2"/>
  <c r="I55" i="2" l="1"/>
  <c r="I54" i="2"/>
  <c r="I49" i="2"/>
  <c r="I48" i="2"/>
  <c r="I36" i="2"/>
  <c r="I35" i="2"/>
  <c r="I27" i="2"/>
  <c r="I26" i="2"/>
  <c r="H18" i="2"/>
  <c r="H17" i="2" s="1"/>
  <c r="I22" i="2"/>
  <c r="H23" i="2"/>
  <c r="I19" i="2"/>
  <c r="I17" i="2" s="1"/>
  <c r="L17" i="2" s="1"/>
  <c r="I99" i="2"/>
  <c r="I96" i="2" s="1"/>
  <c r="L96" i="2" s="1"/>
  <c r="H98" i="2"/>
  <c r="H97" i="2"/>
  <c r="H93" i="2"/>
  <c r="H92" i="2"/>
  <c r="I94" i="2"/>
  <c r="I86" i="2"/>
  <c r="L86" i="2" s="1"/>
  <c r="I65" i="2"/>
  <c r="L65" i="2" s="1"/>
  <c r="H81" i="2"/>
  <c r="H82" i="2"/>
  <c r="I80" i="2"/>
  <c r="L80" i="2" s="1"/>
  <c r="H73" i="2"/>
  <c r="H72" i="2"/>
  <c r="I69" i="2"/>
  <c r="L69" i="2" s="1"/>
  <c r="J17" i="2" l="1"/>
  <c r="K17" i="2"/>
  <c r="M17" i="2" s="1"/>
  <c r="I53" i="2"/>
  <c r="L53" i="2" s="1"/>
  <c r="H21" i="2"/>
  <c r="I21" i="2"/>
  <c r="L21" i="2" s="1"/>
  <c r="H86" i="2"/>
  <c r="H65" i="2"/>
  <c r="H96" i="2"/>
  <c r="H80" i="2"/>
  <c r="H69" i="2"/>
  <c r="J80" i="2" l="1"/>
  <c r="K80" i="2"/>
  <c r="M80" i="2" s="1"/>
  <c r="J96" i="2"/>
  <c r="K96" i="2"/>
  <c r="M96" i="2" s="1"/>
  <c r="J65" i="2"/>
  <c r="K65" i="2"/>
  <c r="M65" i="2" s="1"/>
  <c r="J86" i="2"/>
  <c r="K86" i="2"/>
  <c r="M86" i="2" s="1"/>
  <c r="J21" i="2"/>
  <c r="K21" i="2"/>
  <c r="M21" i="2" s="1"/>
  <c r="J69" i="2"/>
  <c r="K69" i="2"/>
  <c r="M69" i="2" s="1"/>
  <c r="H91" i="2"/>
  <c r="I91" i="2"/>
  <c r="L91" i="2" s="1"/>
  <c r="J91" i="2" l="1"/>
  <c r="K91" i="2"/>
  <c r="M91" i="2" s="1"/>
  <c r="H40" i="2"/>
  <c r="I40" i="2"/>
  <c r="L40" i="2" s="1"/>
  <c r="J40" i="2" l="1"/>
  <c r="K40" i="2"/>
  <c r="M40" i="2" s="1"/>
  <c r="H77" i="2"/>
  <c r="H76" i="2"/>
  <c r="H38" i="2"/>
  <c r="I75" i="2" l="1"/>
  <c r="L75" i="2" s="1"/>
  <c r="H29" i="2" l="1"/>
  <c r="H28" i="2"/>
  <c r="H25" i="2" s="1"/>
  <c r="H75" i="2"/>
  <c r="H62" i="2"/>
  <c r="H59" i="2" s="1"/>
  <c r="H57" i="2"/>
  <c r="H56" i="2"/>
  <c r="H37" i="2"/>
  <c r="H50" i="2"/>
  <c r="H47" i="2" s="1"/>
  <c r="K47" i="2" l="1"/>
  <c r="K59" i="2"/>
  <c r="K25" i="2"/>
  <c r="J75" i="2"/>
  <c r="K75" i="2"/>
  <c r="M75" i="2" s="1"/>
  <c r="H34" i="2"/>
  <c r="H53" i="2"/>
  <c r="J53" i="2" l="1"/>
  <c r="K53" i="2"/>
  <c r="M53" i="2" s="1"/>
  <c r="K34" i="2"/>
  <c r="I25" i="2"/>
  <c r="I47" i="2"/>
  <c r="I34" i="2"/>
  <c r="L34" i="2" s="1"/>
  <c r="M34" i="2" s="1"/>
  <c r="I59" i="2"/>
  <c r="L25" i="2" l="1"/>
  <c r="M25" i="2" s="1"/>
  <c r="J25" i="2"/>
  <c r="L47" i="2"/>
  <c r="M47" i="2" s="1"/>
  <c r="J47" i="2"/>
  <c r="J34" i="2"/>
  <c r="L59" i="2"/>
  <c r="M59" i="2" s="1"/>
  <c r="J59" i="2"/>
  <c r="L109" i="2" l="1"/>
  <c r="K109" i="2"/>
  <c r="M109" i="2" l="1"/>
  <c r="N40" i="2" l="1"/>
  <c r="O40" i="2" s="1"/>
  <c r="N47" i="2" l="1"/>
  <c r="O47" i="2" s="1"/>
  <c r="N59" i="2"/>
  <c r="O59" i="2" s="1"/>
  <c r="N53" i="2"/>
  <c r="O53" i="2" s="1"/>
  <c r="N34" i="2"/>
  <c r="O34" i="2" s="1"/>
  <c r="N21" i="2"/>
  <c r="O21" i="2" s="1"/>
  <c r="N25" i="2"/>
  <c r="O25" i="2" s="1"/>
  <c r="N96" i="2"/>
  <c r="O96" i="2" s="1"/>
  <c r="N17" i="2"/>
  <c r="O17" i="2" s="1"/>
  <c r="N75" i="2"/>
  <c r="O75" i="2" s="1"/>
  <c r="N15" i="2"/>
  <c r="O15" i="2" s="1"/>
  <c r="N80" i="2"/>
  <c r="O80" i="2" s="1"/>
  <c r="N69" i="2"/>
  <c r="O69" i="2" s="1"/>
  <c r="N91" i="2"/>
  <c r="O91" i="2" s="1"/>
  <c r="N65" i="2"/>
  <c r="O65" i="2" s="1"/>
  <c r="N86" i="2"/>
  <c r="O86" i="2" s="1"/>
  <c r="N104" i="2"/>
  <c r="O104" i="2" s="1"/>
  <c r="O31" i="2" l="1"/>
  <c r="N109" i="2"/>
  <c r="O101" i="2"/>
  <c r="O13" i="2"/>
  <c r="O109" i="2" l="1"/>
</calcChain>
</file>

<file path=xl/sharedStrings.xml><?xml version="1.0" encoding="utf-8"?>
<sst xmlns="http://schemas.openxmlformats.org/spreadsheetml/2006/main" count="370" uniqueCount="173">
  <si>
    <t>ITEM</t>
  </si>
  <si>
    <t>TOTAL</t>
  </si>
  <si>
    <t>OBRA:</t>
  </si>
  <si>
    <t>ENDEREÇO:</t>
  </si>
  <si>
    <t>BDI:</t>
  </si>
  <si>
    <t>LOCAL:</t>
  </si>
  <si>
    <t>DATA:</t>
  </si>
  <si>
    <t>TCPO</t>
  </si>
  <si>
    <t>TABELA</t>
  </si>
  <si>
    <t>CÓDIGO</t>
  </si>
  <si>
    <t>ÍTEM</t>
  </si>
  <si>
    <t>DESCRIÇÃO</t>
  </si>
  <si>
    <t>UNID.</t>
  </si>
  <si>
    <t>QUANTIDADE</t>
  </si>
  <si>
    <t>PREÇO UNITÁRIO</t>
  </si>
  <si>
    <t>BDI (R$)</t>
  </si>
  <si>
    <t>TOTAL COM BDI
(R$)</t>
  </si>
  <si>
    <t>MATERIAL
(R$)</t>
  </si>
  <si>
    <t>MÃO DE OBRA
(R$)</t>
  </si>
  <si>
    <t>TOTAL
(R$)</t>
  </si>
  <si>
    <t>SINAPI</t>
  </si>
  <si>
    <t>M2</t>
  </si>
  <si>
    <t>COMPOSICAO</t>
  </si>
  <si>
    <t>CARPINTEIRO DE FORMAS COM ENCARGOS COMPLEMENTARES</t>
  </si>
  <si>
    <t>H</t>
  </si>
  <si>
    <t>SERVENTE COM ENCARGOS COMPLEMENTARES</t>
  </si>
  <si>
    <t>INSUMO</t>
  </si>
  <si>
    <t>M</t>
  </si>
  <si>
    <t>UD</t>
  </si>
  <si>
    <t>UN</t>
  </si>
  <si>
    <t>PINTOR COM ENCARGOS COMPLEMENTARES</t>
  </si>
  <si>
    <t>L</t>
  </si>
  <si>
    <t>COMPOSIÇÃO</t>
  </si>
  <si>
    <t>kg</t>
  </si>
  <si>
    <t>PINTURAS</t>
  </si>
  <si>
    <t>PINTURA EM PISO</t>
  </si>
  <si>
    <t>TINTA ACRILICA PREMIUM PARA  PISO</t>
  </si>
  <si>
    <t>LIXA EM FOLHA PARA PAREDE OU MADEIRA, NUMERO 120 (COR VERMELHA)</t>
  </si>
  <si>
    <t>COMPOSIÇÃO
PRÓPRIA</t>
  </si>
  <si>
    <t>BATE CADEIRA DE MDF, COM REVESTIMENTO MELÁMINICO - e= 9 mm - LARGURA 15  cm</t>
  </si>
  <si>
    <t>CHAPA DE MDF BRANCO LISO 2 FACES, E = 9 MM, DE *2,75 X 1,85* M</t>
  </si>
  <si>
    <t>PARAFUSO ROSCA SOBERBA ZINCADO CABECA CHATA FENDA SIMPLES 3,5 X 25 MM (1 ")</t>
  </si>
  <si>
    <t>MATERIAL</t>
  </si>
  <si>
    <t>MÃO-DE-OBRA</t>
  </si>
  <si>
    <t>BDI</t>
  </si>
  <si>
    <t>TOTAL
COM BDI</t>
  </si>
  <si>
    <t>Risco/seguros</t>
  </si>
  <si>
    <t>Administração central</t>
  </si>
  <si>
    <t>Despesas financeiras</t>
  </si>
  <si>
    <t>Lucro</t>
  </si>
  <si>
    <t>TRIBUTOS</t>
  </si>
  <si>
    <t>COFINS</t>
  </si>
  <si>
    <t>Previdência</t>
  </si>
  <si>
    <t>PIS</t>
  </si>
  <si>
    <t>ISS</t>
  </si>
  <si>
    <t>X =  somatória de Risco/Seguros e da Administração Central</t>
  </si>
  <si>
    <t>Y = Despesas Financeiras</t>
  </si>
  <si>
    <t>Z = Lucro</t>
  </si>
  <si>
    <t>I  = somatória dos tributos</t>
  </si>
  <si>
    <t>BDI = ((1 + X) (1 + Y) (1 + Z) / (1 - I)) - 1</t>
  </si>
  <si>
    <t>MÃO DE OBRA</t>
  </si>
  <si>
    <t>SELADOR ACRILICO OPACO PREMIUM INTERIOR/EXTERIOR</t>
  </si>
  <si>
    <t>GL</t>
  </si>
  <si>
    <t xml:space="preserve">PINTURA DE PISO COM TINTA ACRÍLICA, APLICAÇÃO MANUAL, 2 DEMÃOS, INCLUSO FUNDO PREPARADOR. </t>
  </si>
  <si>
    <t>m²</t>
  </si>
  <si>
    <t>un</t>
  </si>
  <si>
    <t>24.101.000060.SER</t>
  </si>
  <si>
    <t>PINTURA TINTA DE ACABAMENTO (PIGMENTADA) ESMALTE SINTÉTICO ACETINADO EM MADEIRA, 2 DEMÃOS. AF_01/2021</t>
  </si>
  <si>
    <t>DILUENTE AGUARRAS</t>
  </si>
  <si>
    <t>0,0140000</t>
  </si>
  <si>
    <t>TINTA ESMALTE SINTETICO PREMIUM ACETINADO</t>
  </si>
  <si>
    <t>0,1403000</t>
  </si>
  <si>
    <t>0,3805000</t>
  </si>
  <si>
    <t>102215</t>
  </si>
  <si>
    <t>PINTURA VERNIZ (INCOLOR) POLIURETÂNICO (RESINA ALQUÍDICA MODIFICADA) EM MADEIRA, 2 DEMÃOS. AF_01/2021</t>
  </si>
  <si>
    <t>0,0133000</t>
  </si>
  <si>
    <t>VERNIZ POLIURETANO BRILHANTE PARA MADEIRA, COM FILTRO SOLAR, USO INTERNO E EXTERNO</t>
  </si>
  <si>
    <t>0,1328000</t>
  </si>
  <si>
    <t>0,4718000</t>
  </si>
  <si>
    <t>102193</t>
  </si>
  <si>
    <t>LIXAMENTO DE MADEIRA PARA APLICAÇÃO DE FUNDO OU PINTURA. AF_01/2021</t>
  </si>
  <si>
    <t>0,4000000</t>
  </si>
  <si>
    <t>0,0541000</t>
  </si>
  <si>
    <t>LIXA EM FOLHA PARA FERRO, NUMERO 150</t>
  </si>
  <si>
    <t>0,3000000</t>
  </si>
  <si>
    <t>0,2986000</t>
  </si>
  <si>
    <t>100741</t>
  </si>
  <si>
    <t>0,0620000</t>
  </si>
  <si>
    <t>0,2067000</t>
  </si>
  <si>
    <t>0,5266000</t>
  </si>
  <si>
    <t>100742</t>
  </si>
  <si>
    <t>0,0127000</t>
  </si>
  <si>
    <t>0,1274000</t>
  </si>
  <si>
    <t>0,6779000</t>
  </si>
  <si>
    <r>
      <t>PINTURA COM TINTA ALQUÍDICA DE ACABAMENTO (ESMALTE SINTÉTICO ACETINADO)</t>
    </r>
    <r>
      <rPr>
        <b/>
        <sz val="8"/>
        <color theme="1"/>
        <rFont val="Arial"/>
        <family val="2"/>
      </rPr>
      <t xml:space="preserve"> PULVERIZADA SOBRE SUPERFÍCIES METÁLICAS</t>
    </r>
    <r>
      <rPr>
        <sz val="8"/>
        <color theme="1"/>
        <rFont val="Arial"/>
        <family val="2"/>
        <charset val="1"/>
      </rPr>
      <t xml:space="preserve"> EXECUTADO EM OBRA (POR DEMÃO). AF_01/2020_P</t>
    </r>
  </si>
  <si>
    <r>
      <t xml:space="preserve">PINTURA COM TINTA ALQUÍDICA DE ACABAMENTO (ESMALTE SINTÉTICO ACETINADO) </t>
    </r>
    <r>
      <rPr>
        <b/>
        <sz val="8"/>
        <color theme="1"/>
        <rFont val="Arial"/>
        <family val="2"/>
      </rPr>
      <t>APLICADA A ROLO OU PINCEL SOBRE SUPERFÍCIES METÁLICAS</t>
    </r>
    <r>
      <rPr>
        <sz val="8"/>
        <color theme="1"/>
        <rFont val="Arial"/>
        <family val="2"/>
        <charset val="1"/>
      </rPr>
      <t xml:space="preserve"> EXECUTADO EM OBRA (POR DEMÃO). AF_01/2020</t>
    </r>
  </si>
  <si>
    <t>2.1</t>
  </si>
  <si>
    <t>2.3</t>
  </si>
  <si>
    <t>PINTURAS EXTERNAS - PAREDES E MUROS</t>
  </si>
  <si>
    <t>PINTURAS EM MADEIRA</t>
  </si>
  <si>
    <t>EMASSAMENTO DE ESQUADRIA DE MADEIRA COM MASSA CORRIDA COM DUAS DEMÃO, PARA PINTURA EM ÓLEO OU ESMALTE.</t>
  </si>
  <si>
    <t>PINTURAS EM ELEMENTOS METÁLICOS</t>
  </si>
  <si>
    <t>LIMPEZA DE SUPERFICIES, ANDAIMES E PROTETOR DE PAREDE</t>
  </si>
  <si>
    <t>1.1</t>
  </si>
  <si>
    <t>LIMPEZA DE FACHADAS, MUROS, ELEMENTOS DE FECHAMENTO E CALÇADAS - UTILIZANDO LAVADORA DE ALTA PRESSAO</t>
  </si>
  <si>
    <t>97063</t>
  </si>
  <si>
    <t>MONTAGEM E DESMONTAGEM DE ANDAIME MODULAR FACHADEIRO, COM PISO METÁLICO, PARA EDIFICAÇÕES COM MÚLTIPLOS PAVIMENTOS (EXCLUSIVE ANDAIME E LIMPEZA). AF_11/2017</t>
  </si>
  <si>
    <t>MONTADOR DE ESTRUTURA METÁLICA COM ENCARGOS COMPLEMENTARES</t>
  </si>
  <si>
    <t>0,2951000</t>
  </si>
  <si>
    <t>0,0590000</t>
  </si>
  <si>
    <t>1.2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</si>
  <si>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</si>
  <si>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</si>
  <si>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</si>
  <si>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</si>
  <si>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</si>
  <si>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</si>
  <si>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</si>
  <si>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</si>
  <si>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</si>
  <si>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TRIBUNAL REGIONAL DO TRABALHO
EXECUÇÃO DE SERVIÇOS DE PINTURA EM IMÓVEIS DIVERSOS DO REGIONAL - TRT9</t>
  </si>
  <si>
    <t>EXECUÇÃO DE SERVIÇOS DE PINTURA EM IMÓVEIS DIVERSOS DO REGIONAL - TRT9</t>
  </si>
  <si>
    <t>LAVADORA DE ALTA PRESSAO (LAVA - JATO) PARA AGUA FRIA, PRESSAO DE OPERACAOENTRE 1400 E 1900 LIB/POL2, VAZAO MAXIMA ENTRE 400 E 700 L/H, POTENCIA DE OPERACAO ENTRE 2,50 E 3,00 CV</t>
  </si>
  <si>
    <t>ADAPTADO
95626</t>
  </si>
  <si>
    <t xml:space="preserve">EMASSAMENTO COM MASSA PVA- duas demão </t>
  </si>
  <si>
    <t>TINTA ACRILICA PREMIUM, EM COR</t>
  </si>
  <si>
    <t>PINTURA LATEX ACRILICA AMBIENTES INTERNOS/EXTERNOS, duas demão - em COR</t>
  </si>
  <si>
    <t>41595</t>
  </si>
  <si>
    <t>PINTURA ACRILICA DE FAIXAS DE DEMARCACAO EM QUADRA POLIESPORTIVA, 5 CM DE LARGURA</t>
  </si>
  <si>
    <t>TINTA ACRILICA PREMIUM PARA PISO</t>
  </si>
  <si>
    <t>0,0300000</t>
  </si>
  <si>
    <t>FITA CREPE ROLO DE 25 MM X 50 M</t>
  </si>
  <si>
    <t>0,0200000</t>
  </si>
  <si>
    <t>0,1000000</t>
  </si>
  <si>
    <t>0,5000000</t>
  </si>
  <si>
    <t>PINTURA EM PAREDES E FORROS INTERNOS</t>
  </si>
  <si>
    <r>
      <rPr>
        <sz val="8"/>
        <rFont val="Arial"/>
        <family val="2"/>
        <charset val="1"/>
      </rPr>
      <t>MESTRE DE OBRAS</t>
    </r>
    <r>
      <rPr>
        <sz val="8"/>
        <rFont val="Arial"/>
        <family val="2"/>
        <charset val="1"/>
      </rPr>
      <t>- período integral - 220h/mês</t>
    </r>
  </si>
  <si>
    <t>MES</t>
  </si>
  <si>
    <t>1.4</t>
  </si>
  <si>
    <t>1.5</t>
  </si>
  <si>
    <t xml:space="preserve">SELANTE ELASTICO MONOCOMPONENTE A BASE DE POLIURETANO (PU) PARA JUNTAS DIVERSAS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</si>
  <si>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MASSA CORRIDA PARA SUPERFICIES DE AMBIENTES INTERNOS    </t>
  </si>
  <si>
    <t>MASSA PARA MADEIRA - INTERIOR E EXTERIOR</t>
  </si>
  <si>
    <t xml:space="preserve">LIXA D'AGUA EM FOLHA, GRAO 100  </t>
  </si>
  <si>
    <t>PINTURA LATEX ACRILICA AMBIENTES EXTERNOS - TINTA LATEX ACRILICA SUPER PREMIUM, EM COR -  duas demão. TINTA SUPERLAVÁVEL, REF. AQUACRYL SHERWIN WILLIANS, CORAL SUPERLAVÁVEL OU SUVINIL LIMPEZA TOTAL.</t>
  </si>
  <si>
    <t>TINTA LATEX ACRILICA SUPER PREMIUM, EM COR. TINTA SUPERLAVÁVEL, REF. AQUACRYL SHERWIN WILLIANS, CORAL SUPERLAVÁVEL OU SUVINIL LIMPEZA TOTAL.</t>
  </si>
  <si>
    <t>100717
(ADAPTADA)</t>
  </si>
  <si>
    <t>COTAÇÃO</t>
  </si>
  <si>
    <t>LIXAMENTO MANUAL EM SUPERFÍCIES METÁLICAS EM OBRA, COM APLICAÇÃO DE FUNDO CONVERTEDOR DE FERRUGEM.</t>
  </si>
  <si>
    <t>CONVERTEDOR DE FERRUGEM</t>
  </si>
  <si>
    <t>Valor adotado
menor valor entre a média e a mediana</t>
  </si>
  <si>
    <t xml:space="preserve">Mediana </t>
  </si>
  <si>
    <t>Média</t>
  </si>
  <si>
    <t>Valor</t>
  </si>
  <si>
    <t>Fornecedor 3</t>
  </si>
  <si>
    <t>Fornecedor 2</t>
  </si>
  <si>
    <t>Fornecedor 1</t>
  </si>
  <si>
    <t>PRODUTO</t>
  </si>
  <si>
    <t>COTAÇÕES CIVIL - FEVEREIRO 2022</t>
  </si>
  <si>
    <t>Convertedor de Ferrugem</t>
  </si>
  <si>
    <t>CASA DO SOLDADOR</t>
  </si>
  <si>
    <t>LEROY MERLIN</t>
  </si>
  <si>
    <t>FERRAMENTAS KENNEDY</t>
  </si>
  <si>
    <t>VEDAÇÕES</t>
  </si>
  <si>
    <t>VEDAÇÕES ENTRE PEITORIS DA PLATIBANDA</t>
  </si>
  <si>
    <t>3.1</t>
  </si>
  <si>
    <t>98575
(ADAPTADA)</t>
  </si>
  <si>
    <t>TRATAMENTO DE JUNTA DE DILATAÇÃO COM SELANTE PU.</t>
  </si>
  <si>
    <t>310ML</t>
  </si>
  <si>
    <t>SETORIAL CURITIBA</t>
  </si>
  <si>
    <t>PREÇO TOTAL</t>
  </si>
  <si>
    <t>5,0% SOBRE O VALOR DE MÃO DE OBRA</t>
  </si>
  <si>
    <t>Cálculo do BDI - LOTE 02 - REGIONAL CURITIBA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</si>
</sst>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\-??_);_(@_)"/>
    <numFmt numFmtId="165" formatCode="_(* #,##0.00_);_(* \(#,##0.00\);_(* \-??_);_(@_)"/>
    <numFmt numFmtId="166" formatCode="mm/yy"/>
    <numFmt numFmtId="167" formatCode="_(* #,##0.00_);_(* \(#,##0.00\);_(* &quot;-&quot;??_);_(@_)"/>
    <numFmt numFmtId="168" formatCode="_(&quot;R$ &quot;* #,##0.00_);_(&quot;R$ &quot;* \(#,##0.00\);_(&quot;R$ &quot;* &quot;-&quot;??_);_(@_)"/>
    <numFmt numFmtId="169" formatCode="&quot; R$ &quot;* #,##0.00\ ;&quot; R$ &quot;* \(#,##0.00\);&quot; R$ &quot;* \-#\ ;@\ "/>
    <numFmt numFmtId="170" formatCode="* #,##0.00\ ;* \(#,##0.00\);* \-#\ ;@\ "/>
  </numFmts>
  <fonts count="8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4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sz val="11"/>
      <name val="Arial"/>
      <family val="2"/>
      <charset val="1"/>
    </font>
    <font>
      <sz val="12"/>
      <color rgb="FF000000"/>
      <name val="Arial"/>
      <family val="2"/>
      <charset val="1"/>
    </font>
    <font>
      <b/>
      <sz val="12"/>
      <name val="Arial"/>
      <family val="2"/>
      <charset val="1"/>
    </font>
    <font>
      <b/>
      <sz val="12"/>
      <color rgb="FF000000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i/>
      <sz val="8"/>
      <name val="Comic Sans MS"/>
      <family val="4"/>
      <charset val="1"/>
    </font>
    <font>
      <b/>
      <sz val="11"/>
      <color rgb="FF000000"/>
      <name val="Arial"/>
      <family val="2"/>
      <charset val="1"/>
    </font>
    <font>
      <i/>
      <sz val="11"/>
      <color rgb="FF7F7F7F"/>
      <name val="Calibri"/>
      <family val="2"/>
      <charset val="1"/>
    </font>
    <font>
      <sz val="8"/>
      <name val="Verdana"/>
      <family val="2"/>
      <charset val="1"/>
    </font>
    <font>
      <sz val="8"/>
      <color rgb="FF000000"/>
      <name val="Verdana"/>
      <family val="2"/>
      <charset val="1"/>
    </font>
    <font>
      <sz val="15"/>
      <name val="Verdana"/>
      <family val="2"/>
      <charset val="1"/>
    </font>
    <font>
      <sz val="15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8"/>
      <color theme="1"/>
      <name val="Arial"/>
      <family val="2"/>
      <charset val="1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i/>
      <sz val="11"/>
      <color rgb="FF7F7F7F"/>
      <name val="Calibri"/>
      <family val="2"/>
      <scheme val="minor"/>
    </font>
    <font>
      <sz val="11"/>
      <color rgb="FFFFFFFF"/>
      <name val="Calibri"/>
      <family val="2"/>
    </font>
    <font>
      <b/>
      <sz val="8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rgb="FF000000"/>
      <name val="Calibri"/>
      <family val="2"/>
    </font>
  </fonts>
  <fills count="67">
    <fill>
      <patternFill patternType="none"/>
    </fill>
    <fill>
      <patternFill patternType="gray125"/>
    </fill>
    <fill>
      <patternFill patternType="solid">
        <fgColor rgb="FFFFCC99"/>
        <bgColor rgb="FFD7E4BD"/>
      </patternFill>
    </fill>
    <fill>
      <patternFill patternType="solid">
        <fgColor rgb="FFFFFFCC"/>
        <bgColor rgb="FFFFFFFF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FF0000"/>
        <bgColor rgb="FF993300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rgb="FFFFFF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0" tint="-0.34998626667073579"/>
        <bgColor rgb="FFBFBFBF"/>
      </patternFill>
    </fill>
    <fill>
      <patternFill patternType="solid">
        <fgColor theme="0"/>
        <bgColor rgb="FFBFBFB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medium">
        <color indexed="64"/>
      </top>
      <bottom style="medium">
        <color indexed="64"/>
      </bottom>
      <diagonal/>
    </border>
  </borders>
  <cellStyleXfs count="2130">
    <xf numFmtId="0" fontId="0" fillId="0" borderId="0"/>
    <xf numFmtId="165" fontId="26" fillId="0" borderId="0" applyBorder="0" applyProtection="0"/>
    <xf numFmtId="9" fontId="26" fillId="0" borderId="0" applyBorder="0" applyProtection="0"/>
    <xf numFmtId="0" fontId="21" fillId="0" borderId="0" applyBorder="0" applyProtection="0"/>
    <xf numFmtId="167" fontId="30" fillId="0" borderId="0" applyFont="0" applyFill="0" applyBorder="0" applyAlignment="0" applyProtection="0"/>
    <xf numFmtId="0" fontId="29" fillId="0" borderId="0"/>
    <xf numFmtId="0" fontId="33" fillId="0" borderId="0" applyNumberFormat="0" applyFill="0" applyBorder="0" applyAlignment="0" applyProtection="0"/>
    <xf numFmtId="0" fontId="34" fillId="0" borderId="23" applyNumberFormat="0" applyFill="0" applyAlignment="0" applyProtection="0"/>
    <xf numFmtId="0" fontId="35" fillId="0" borderId="24" applyNumberFormat="0" applyFill="0" applyAlignment="0" applyProtection="0"/>
    <xf numFmtId="0" fontId="36" fillId="0" borderId="25" applyNumberFormat="0" applyFill="0" applyAlignment="0" applyProtection="0"/>
    <xf numFmtId="0" fontId="36" fillId="0" borderId="0" applyNumberFormat="0" applyFill="0" applyBorder="0" applyAlignment="0" applyProtection="0"/>
    <xf numFmtId="0" fontId="37" fillId="14" borderId="0" applyNumberFormat="0" applyBorder="0" applyAlignment="0" applyProtection="0"/>
    <xf numFmtId="0" fontId="38" fillId="15" borderId="0" applyNumberFormat="0" applyBorder="0" applyAlignment="0" applyProtection="0"/>
    <xf numFmtId="0" fontId="39" fillId="16" borderId="0" applyNumberFormat="0" applyBorder="0" applyAlignment="0" applyProtection="0"/>
    <xf numFmtId="0" fontId="40" fillId="17" borderId="26" applyNumberFormat="0" applyAlignment="0" applyProtection="0"/>
    <xf numFmtId="0" fontId="41" fillId="18" borderId="27" applyNumberFormat="0" applyAlignment="0" applyProtection="0"/>
    <xf numFmtId="0" fontId="42" fillId="18" borderId="26" applyNumberFormat="0" applyAlignment="0" applyProtection="0"/>
    <xf numFmtId="0" fontId="43" fillId="0" borderId="28" applyNumberFormat="0" applyFill="0" applyAlignment="0" applyProtection="0"/>
    <xf numFmtId="0" fontId="44" fillId="19" borderId="29" applyNumberFormat="0" applyAlignment="0" applyProtection="0"/>
    <xf numFmtId="0" fontId="45" fillId="0" borderId="0" applyNumberFormat="0" applyFill="0" applyBorder="0" applyAlignment="0" applyProtection="0"/>
    <xf numFmtId="0" fontId="46" fillId="0" borderId="31" applyNumberFormat="0" applyFill="0" applyAlignment="0" applyProtection="0"/>
    <xf numFmtId="0" fontId="47" fillId="21" borderId="0" applyNumberFormat="0" applyBorder="0" applyAlignment="0" applyProtection="0"/>
    <xf numFmtId="0" fontId="4" fillId="22" borderId="0" applyNumberFormat="0" applyBorder="0" applyAlignment="0" applyProtection="0"/>
    <xf numFmtId="0" fontId="47" fillId="23" borderId="0" applyNumberFormat="0" applyBorder="0" applyAlignment="0" applyProtection="0"/>
    <xf numFmtId="0" fontId="47" fillId="24" borderId="0" applyNumberFormat="0" applyBorder="0" applyAlignment="0" applyProtection="0"/>
    <xf numFmtId="0" fontId="4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8" borderId="0" applyNumberFormat="0" applyBorder="0" applyAlignment="0" applyProtection="0"/>
    <xf numFmtId="0" fontId="4" fillId="29" borderId="0" applyNumberFormat="0" applyBorder="0" applyAlignment="0" applyProtection="0"/>
    <xf numFmtId="0" fontId="4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4" fillId="37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4" fillId="37" borderId="0" applyNumberFormat="0" applyBorder="0" applyAlignment="0" applyProtection="0"/>
    <xf numFmtId="0" fontId="30" fillId="43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4" fillId="38" borderId="0" applyNumberFormat="0" applyBorder="0" applyAlignment="0" applyProtection="0"/>
    <xf numFmtId="0" fontId="30" fillId="44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4" fillId="39" borderId="0" applyNumberFormat="0" applyBorder="0" applyAlignment="0" applyProtection="0"/>
    <xf numFmtId="0" fontId="30" fillId="45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4" fillId="40" borderId="0" applyNumberFormat="0" applyBorder="0" applyAlignment="0" applyProtection="0"/>
    <xf numFmtId="0" fontId="30" fillId="42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46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4" fillId="46" borderId="0" applyNumberFormat="0" applyBorder="0" applyAlignment="0" applyProtection="0"/>
    <xf numFmtId="0" fontId="30" fillId="48" borderId="0" applyNumberFormat="0" applyBorder="0" applyAlignment="0" applyProtection="0"/>
    <xf numFmtId="0" fontId="4" fillId="46" borderId="0" applyNumberFormat="0" applyBorder="0" applyAlignment="0" applyProtection="0"/>
    <xf numFmtId="0" fontId="4" fillId="46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9" fillId="49" borderId="0" applyNumberFormat="0" applyBorder="0" applyAlignment="0" applyProtection="0"/>
    <xf numFmtId="0" fontId="49" fillId="49" borderId="0" applyNumberFormat="0" applyBorder="0" applyAlignment="0" applyProtection="0"/>
    <xf numFmtId="0" fontId="49" fillId="44" borderId="0" applyNumberFormat="0" applyBorder="0" applyAlignment="0" applyProtection="0"/>
    <xf numFmtId="0" fontId="49" fillId="44" borderId="0" applyNumberFormat="0" applyBorder="0" applyAlignment="0" applyProtection="0"/>
    <xf numFmtId="0" fontId="49" fillId="46" borderId="0" applyNumberFormat="0" applyBorder="0" applyAlignment="0" applyProtection="0"/>
    <xf numFmtId="0" fontId="49" fillId="46" borderId="0" applyNumberFormat="0" applyBorder="0" applyAlignment="0" applyProtection="0"/>
    <xf numFmtId="0" fontId="49" fillId="50" borderId="0" applyNumberFormat="0" applyBorder="0" applyAlignment="0" applyProtection="0"/>
    <xf numFmtId="0" fontId="49" fillId="50" borderId="0" applyNumberFormat="0" applyBorder="0" applyAlignment="0" applyProtection="0"/>
    <xf numFmtId="0" fontId="49" fillId="51" borderId="0" applyNumberFormat="0" applyBorder="0" applyAlignment="0" applyProtection="0"/>
    <xf numFmtId="0" fontId="49" fillId="51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7" fillId="46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7" fillId="46" borderId="0" applyNumberFormat="0" applyBorder="0" applyAlignment="0" applyProtection="0"/>
    <xf numFmtId="0" fontId="49" fillId="47" borderId="0" applyNumberFormat="0" applyBorder="0" applyAlignment="0" applyProtection="0"/>
    <xf numFmtId="0" fontId="47" fillId="50" borderId="0" applyNumberFormat="0" applyBorder="0" applyAlignment="0" applyProtection="0"/>
    <xf numFmtId="0" fontId="49" fillId="38" borderId="0" applyNumberFormat="0" applyBorder="0" applyAlignment="0" applyProtection="0"/>
    <xf numFmtId="0" fontId="49" fillId="38" borderId="0" applyNumberFormat="0" applyBorder="0" applyAlignment="0" applyProtection="0"/>
    <xf numFmtId="0" fontId="47" fillId="50" borderId="0" applyNumberFormat="0" applyBorder="0" applyAlignment="0" applyProtection="0"/>
    <xf numFmtId="0" fontId="49" fillId="38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7" fillId="52" borderId="0" applyNumberFormat="0" applyBorder="0" applyAlignment="0" applyProtection="0"/>
    <xf numFmtId="0" fontId="49" fillId="44" borderId="0" applyNumberFormat="0" applyBorder="0" applyAlignment="0" applyProtection="0"/>
    <xf numFmtId="0" fontId="49" fillId="44" borderId="0" applyNumberFormat="0" applyBorder="0" applyAlignment="0" applyProtection="0"/>
    <xf numFmtId="0" fontId="47" fillId="52" borderId="0" applyNumberFormat="0" applyBorder="0" applyAlignment="0" applyProtection="0"/>
    <xf numFmtId="0" fontId="49" fillId="44" borderId="0" applyNumberFormat="0" applyBorder="0" applyAlignment="0" applyProtection="0"/>
    <xf numFmtId="0" fontId="49" fillId="54" borderId="0" applyNumberFormat="0" applyBorder="0" applyAlignment="0" applyProtection="0"/>
    <xf numFmtId="0" fontId="49" fillId="54" borderId="0" applyNumberFormat="0" applyBorder="0" applyAlignment="0" applyProtection="0"/>
    <xf numFmtId="0" fontId="49" fillId="55" borderId="0" applyNumberFormat="0" applyBorder="0" applyAlignment="0" applyProtection="0"/>
    <xf numFmtId="0" fontId="49" fillId="55" borderId="0" applyNumberFormat="0" applyBorder="0" applyAlignment="0" applyProtection="0"/>
    <xf numFmtId="0" fontId="49" fillId="56" borderId="0" applyNumberFormat="0" applyBorder="0" applyAlignment="0" applyProtection="0"/>
    <xf numFmtId="0" fontId="49" fillId="56" borderId="0" applyNumberFormat="0" applyBorder="0" applyAlignment="0" applyProtection="0"/>
    <xf numFmtId="0" fontId="49" fillId="50" borderId="0" applyNumberFormat="0" applyBorder="0" applyAlignment="0" applyProtection="0"/>
    <xf numFmtId="0" fontId="49" fillId="50" borderId="0" applyNumberFormat="0" applyBorder="0" applyAlignment="0" applyProtection="0"/>
    <xf numFmtId="0" fontId="49" fillId="51" borderId="0" applyNumberFormat="0" applyBorder="0" applyAlignment="0" applyProtection="0"/>
    <xf numFmtId="0" fontId="49" fillId="51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55" fillId="38" borderId="0" applyNumberFormat="0" applyBorder="0" applyAlignment="0" applyProtection="0"/>
    <xf numFmtId="0" fontId="55" fillId="38" borderId="0" applyNumberFormat="0" applyBorder="0" applyAlignment="0" applyProtection="0"/>
    <xf numFmtId="0" fontId="50" fillId="41" borderId="0" applyNumberFormat="0" applyBorder="0" applyAlignment="0" applyProtection="0"/>
    <xf numFmtId="0" fontId="50" fillId="41" borderId="0" applyNumberFormat="0" applyBorder="0" applyAlignment="0" applyProtection="0"/>
    <xf numFmtId="0" fontId="50" fillId="41" borderId="0" applyNumberFormat="0" applyBorder="0" applyAlignment="0" applyProtection="0"/>
    <xf numFmtId="0" fontId="51" fillId="57" borderId="32" applyNumberFormat="0" applyAlignment="0" applyProtection="0"/>
    <xf numFmtId="0" fontId="51" fillId="57" borderId="32" applyNumberFormat="0" applyAlignment="0" applyProtection="0"/>
    <xf numFmtId="0" fontId="51" fillId="57" borderId="32" applyNumberFormat="0" applyAlignment="0" applyProtection="0"/>
    <xf numFmtId="0" fontId="51" fillId="57" borderId="32" applyNumberFormat="0" applyAlignment="0" applyProtection="0"/>
    <xf numFmtId="0" fontId="51" fillId="57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52" fillId="59" borderId="33" applyNumberFormat="0" applyAlignment="0" applyProtection="0"/>
    <xf numFmtId="0" fontId="52" fillId="59" borderId="33" applyNumberFormat="0" applyAlignment="0" applyProtection="0"/>
    <xf numFmtId="0" fontId="52" fillId="59" borderId="33" applyNumberFormat="0" applyAlignment="0" applyProtection="0"/>
    <xf numFmtId="0" fontId="58" fillId="0" borderId="35" applyNumberFormat="0" applyFill="0" applyAlignment="0" applyProtection="0"/>
    <xf numFmtId="0" fontId="52" fillId="59" borderId="33" applyNumberFormat="0" applyAlignment="0" applyProtection="0"/>
    <xf numFmtId="0" fontId="52" fillId="59" borderId="33" applyNumberFormat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51" borderId="0" applyNumberFormat="0" applyBorder="0" applyAlignment="0" applyProtection="0"/>
    <xf numFmtId="0" fontId="49" fillId="51" borderId="0" applyNumberFormat="0" applyBorder="0" applyAlignment="0" applyProtection="0"/>
    <xf numFmtId="0" fontId="49" fillId="51" borderId="0" applyNumberFormat="0" applyBorder="0" applyAlignment="0" applyProtection="0"/>
    <xf numFmtId="0" fontId="49" fillId="55" borderId="0" applyNumberFormat="0" applyBorder="0" applyAlignment="0" applyProtection="0"/>
    <xf numFmtId="0" fontId="49" fillId="55" borderId="0" applyNumberFormat="0" applyBorder="0" applyAlignment="0" applyProtection="0"/>
    <xf numFmtId="0" fontId="49" fillId="55" borderId="0" applyNumberFormat="0" applyBorder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0" fontId="61" fillId="0" borderId="36" applyNumberFormat="0" applyFill="0" applyAlignment="0" applyProtection="0"/>
    <xf numFmtId="0" fontId="62" fillId="0" borderId="37" applyNumberFormat="0" applyFill="0" applyAlignment="0" applyProtection="0"/>
    <xf numFmtId="0" fontId="63" fillId="0" borderId="38" applyNumberFormat="0" applyFill="0" applyAlignment="0" applyProtection="0"/>
    <xf numFmtId="0" fontId="63" fillId="0" borderId="0" applyNumberFormat="0" applyFill="0" applyBorder="0" applyAlignment="0" applyProtection="0"/>
    <xf numFmtId="0" fontId="55" fillId="40" borderId="0" applyNumberFormat="0" applyBorder="0" applyAlignment="0" applyProtection="0"/>
    <xf numFmtId="0" fontId="55" fillId="40" borderId="0" applyNumberFormat="0" applyBorder="0" applyAlignment="0" applyProtection="0"/>
    <xf numFmtId="0" fontId="55" fillId="40" borderId="0" applyNumberFormat="0" applyBorder="0" applyAlignment="0" applyProtection="0"/>
    <xf numFmtId="0" fontId="54" fillId="42" borderId="32" applyNumberFormat="0" applyAlignment="0" applyProtection="0"/>
    <xf numFmtId="0" fontId="54" fillId="42" borderId="32" applyNumberFormat="0" applyAlignment="0" applyProtection="0"/>
    <xf numFmtId="0" fontId="54" fillId="42" borderId="32" applyNumberFormat="0" applyAlignment="0" applyProtection="0"/>
    <xf numFmtId="0" fontId="54" fillId="42" borderId="32" applyNumberFormat="0" applyAlignment="0" applyProtection="0"/>
    <xf numFmtId="0" fontId="54" fillId="42" borderId="32" applyNumberFormat="0" applyAlignment="0" applyProtection="0"/>
    <xf numFmtId="0" fontId="53" fillId="0" borderId="34" applyNumberFormat="0" applyFill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44" fontId="29" fillId="0" borderId="0" applyFont="0" applyFill="0" applyBorder="0" applyAlignment="0" applyProtection="0"/>
    <xf numFmtId="168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169" fontId="31" fillId="0" borderId="0" applyBorder="0" applyAlignment="0" applyProtection="0"/>
    <xf numFmtId="164" fontId="26" fillId="0" borderId="0" applyBorder="0" applyProtection="0"/>
    <xf numFmtId="0" fontId="65" fillId="48" borderId="0" applyNumberFormat="0" applyBorder="0" applyAlignment="0" applyProtection="0"/>
    <xf numFmtId="0" fontId="65" fillId="48" borderId="0" applyNumberFormat="0" applyBorder="0" applyAlignment="0" applyProtection="0"/>
    <xf numFmtId="0" fontId="65" fillId="48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2" fillId="0" borderId="0"/>
    <xf numFmtId="0" fontId="2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/>
    <xf numFmtId="0" fontId="4" fillId="0" borderId="0"/>
    <xf numFmtId="0" fontId="30" fillId="0" borderId="0"/>
    <xf numFmtId="0" fontId="30" fillId="0" borderId="0"/>
    <xf numFmtId="0" fontId="31" fillId="0" borderId="0"/>
    <xf numFmtId="0" fontId="30" fillId="20" borderId="30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30" fillId="20" borderId="30" applyNumberFormat="0" applyFont="0" applyAlignment="0" applyProtection="0"/>
    <xf numFmtId="0" fontId="30" fillId="20" borderId="30" applyNumberFormat="0" applyFont="0" applyAlignment="0" applyProtection="0"/>
    <xf numFmtId="0" fontId="30" fillId="20" borderId="30" applyNumberFormat="0" applyFont="0" applyAlignment="0" applyProtection="0"/>
    <xf numFmtId="0" fontId="30" fillId="20" borderId="30" applyNumberFormat="0" applyFont="0" applyAlignment="0" applyProtection="0"/>
    <xf numFmtId="0" fontId="29" fillId="45" borderId="39" applyNumberFormat="0" applyFont="0" applyAlignment="0" applyProtection="0"/>
    <xf numFmtId="0" fontId="30" fillId="20" borderId="30" applyNumberFormat="0" applyFont="0" applyAlignment="0" applyProtection="0"/>
    <xf numFmtId="0" fontId="29" fillId="45" borderId="39" applyNumberFormat="0" applyFont="0" applyAlignment="0" applyProtection="0"/>
    <xf numFmtId="0" fontId="30" fillId="45" borderId="39" applyNumberFormat="0" applyFont="0" applyAlignment="0" applyProtection="0"/>
    <xf numFmtId="0" fontId="30" fillId="45" borderId="39" applyNumberFormat="0" applyFont="0" applyAlignment="0" applyProtection="0"/>
    <xf numFmtId="0" fontId="30" fillId="45" borderId="39" applyNumberFormat="0" applyFont="0" applyAlignment="0" applyProtection="0"/>
    <xf numFmtId="0" fontId="30" fillId="45" borderId="39" applyNumberFormat="0" applyFont="0" applyAlignment="0" applyProtection="0"/>
    <xf numFmtId="0" fontId="30" fillId="45" borderId="39" applyNumberFormat="0" applyFont="0" applyAlignment="0" applyProtection="0"/>
    <xf numFmtId="0" fontId="57" fillId="57" borderId="40" applyNumberFormat="0" applyAlignment="0" applyProtection="0"/>
    <xf numFmtId="0" fontId="57" fillId="57" borderId="40" applyNumberFormat="0" applyAlignment="0" applyProtection="0"/>
    <xf numFmtId="0" fontId="57" fillId="57" borderId="40" applyNumberFormat="0" applyAlignment="0" applyProtection="0"/>
    <xf numFmtId="0" fontId="57" fillId="57" borderId="40" applyNumberFormat="0" applyAlignment="0" applyProtection="0"/>
    <xf numFmtId="0" fontId="57" fillId="57" borderId="40" applyNumberForma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ill="0" applyBorder="0" applyAlignment="0" applyProtection="0"/>
    <xf numFmtId="9" fontId="29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6" fillId="0" borderId="0" applyBorder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8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6" borderId="0" applyBorder="0" applyAlignment="0" applyProtection="0"/>
    <xf numFmtId="0" fontId="21" fillId="0" borderId="0" applyBorder="0" applyProtection="0"/>
    <xf numFmtId="0" fontId="60" fillId="0" borderId="0" applyNumberFormat="0" applyFill="0" applyBorder="0" applyAlignment="0" applyProtection="0"/>
    <xf numFmtId="0" fontId="66" fillId="0" borderId="41" applyNumberFormat="0" applyFill="0" applyAlignment="0" applyProtection="0"/>
    <xf numFmtId="0" fontId="67" fillId="0" borderId="42" applyNumberFormat="0" applyFill="0" applyAlignment="0" applyProtection="0"/>
    <xf numFmtId="0" fontId="68" fillId="0" borderId="4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48" fillId="0" borderId="44" applyNumberFormat="0" applyFill="0" applyAlignment="0" applyProtection="0"/>
    <xf numFmtId="0" fontId="48" fillId="0" borderId="44" applyNumberFormat="0" applyFill="0" applyAlignment="0" applyProtection="0"/>
    <xf numFmtId="0" fontId="48" fillId="0" borderId="44" applyNumberFormat="0" applyFill="0" applyAlignment="0" applyProtection="0"/>
    <xf numFmtId="0" fontId="48" fillId="0" borderId="44" applyNumberFormat="0" applyFill="0" applyAlignment="0" applyProtection="0"/>
    <xf numFmtId="0" fontId="48" fillId="0" borderId="44" applyNumberFormat="0" applyFill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70" fontId="31" fillId="0" borderId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165" fontId="26" fillId="0" borderId="0" applyBorder="0" applyProtection="0"/>
    <xf numFmtId="0" fontId="58" fillId="0" borderId="0" applyNumberFormat="0" applyFill="0" applyBorder="0" applyAlignment="0" applyProtection="0"/>
    <xf numFmtId="0" fontId="48" fillId="0" borderId="56" applyNumberFormat="0" applyFill="0" applyAlignment="0" applyProtection="0"/>
    <xf numFmtId="0" fontId="29" fillId="45" borderId="58" applyNumberFormat="0" applyFont="0" applyAlignment="0" applyProtection="0"/>
    <xf numFmtId="0" fontId="57" fillId="57" borderId="55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3" applyNumberFormat="0" applyAlignment="0" applyProtection="0"/>
    <xf numFmtId="0" fontId="29" fillId="45" borderId="58" applyNumberFormat="0" applyFon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57" fillId="58" borderId="59" applyNumberFormat="0" applyAlignment="0" applyProtection="0"/>
    <xf numFmtId="0" fontId="29" fillId="45" borderId="54" applyNumberFormat="0" applyFont="0" applyAlignment="0" applyProtection="0"/>
    <xf numFmtId="0" fontId="54" fillId="48" borderId="53" applyNumberFormat="0" applyAlignment="0" applyProtection="0"/>
    <xf numFmtId="0" fontId="54" fillId="48" borderId="57" applyNumberFormat="0" applyAlignment="0" applyProtection="0"/>
    <xf numFmtId="0" fontId="57" fillId="58" borderId="59" applyNumberFormat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3" fillId="29" borderId="0" applyNumberFormat="0" applyBorder="0" applyAlignment="0" applyProtection="0"/>
    <xf numFmtId="0" fontId="29" fillId="45" borderId="54" applyNumberFormat="0" applyFont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64" fillId="58" borderId="57" applyNumberFormat="0" applyAlignment="0" applyProtection="0"/>
    <xf numFmtId="0" fontId="29" fillId="45" borderId="54" applyNumberFormat="0" applyFont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0" borderId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54" fillId="48" borderId="49" applyNumberFormat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3" fillId="38" borderId="0" applyNumberFormat="0" applyBorder="0" applyAlignment="0" applyProtection="0"/>
    <xf numFmtId="0" fontId="54" fillId="48" borderId="49" applyNumberFormat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57" fillId="57" borderId="59" applyNumberFormat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54" fillId="42" borderId="57" applyNumberFormat="0" applyAlignment="0" applyProtection="0"/>
    <xf numFmtId="0" fontId="54" fillId="42" borderId="57" applyNumberFormat="0" applyAlignment="0" applyProtection="0"/>
    <xf numFmtId="0" fontId="64" fillId="58" borderId="49" applyNumberFormat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46" borderId="0" applyNumberFormat="0" applyBorder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3" fillId="46" borderId="0" applyNumberFormat="0" applyBorder="0" applyAlignment="0" applyProtection="0"/>
    <xf numFmtId="0" fontId="51" fillId="57" borderId="49" applyNumberFormat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1" fillId="57" borderId="49" applyNumberFormat="0" applyAlignment="0" applyProtection="0"/>
    <xf numFmtId="0" fontId="54" fillId="48" borderId="57" applyNumberFormat="0" applyAlignment="0" applyProtection="0"/>
    <xf numFmtId="0" fontId="57" fillId="58" borderId="59" applyNumberFormat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48" fillId="0" borderId="60" applyNumberFormat="0" applyFill="0" applyAlignment="0" applyProtection="0"/>
    <xf numFmtId="0" fontId="48" fillId="0" borderId="60" applyNumberFormat="0" applyFill="0" applyAlignment="0" applyProtection="0"/>
    <xf numFmtId="0" fontId="30" fillId="45" borderId="58" applyNumberFormat="0" applyFont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57" fillId="57" borderId="59" applyNumberFormat="0" applyAlignment="0" applyProtection="0"/>
    <xf numFmtId="0" fontId="30" fillId="45" borderId="58" applyNumberFormat="0" applyFont="0" applyAlignment="0" applyProtection="0"/>
    <xf numFmtId="0" fontId="29" fillId="45" borderId="58" applyNumberFormat="0" applyFont="0" applyAlignment="0" applyProtection="0"/>
    <xf numFmtId="0" fontId="30" fillId="45" borderId="58" applyNumberFormat="0" applyFont="0" applyAlignment="0" applyProtection="0"/>
    <xf numFmtId="0" fontId="57" fillId="58" borderId="59" applyNumberFormat="0" applyAlignment="0" applyProtection="0"/>
    <xf numFmtId="0" fontId="48" fillId="0" borderId="60" applyNumberFormat="0" applyFill="0" applyAlignment="0" applyProtection="0"/>
    <xf numFmtId="0" fontId="54" fillId="48" borderId="57" applyNumberFormat="0" applyAlignment="0" applyProtection="0"/>
    <xf numFmtId="0" fontId="57" fillId="57" borderId="59" applyNumberForma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30" fillId="45" borderId="58" applyNumberFormat="0" applyFon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54" fillId="48" borderId="57" applyNumberFormat="0" applyAlignment="0" applyProtection="0"/>
    <xf numFmtId="0" fontId="64" fillId="58" borderId="57" applyNumberFormat="0" applyAlignment="0" applyProtection="0"/>
    <xf numFmtId="0" fontId="54" fillId="42" borderId="57" applyNumberForma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51" fillId="57" borderId="53" applyNumberFormat="0" applyAlignment="0" applyProtection="0"/>
    <xf numFmtId="0" fontId="30" fillId="45" borderId="58" applyNumberFormat="0" applyFon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8" borderId="53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57" fillId="57" borderId="59" applyNumberFormat="0" applyAlignment="0" applyProtection="0"/>
    <xf numFmtId="0" fontId="30" fillId="45" borderId="58" applyNumberFormat="0" applyFont="0" applyAlignment="0" applyProtection="0"/>
    <xf numFmtId="0" fontId="54" fillId="42" borderId="53" applyNumberForma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54" fillId="42" borderId="53" applyNumberForma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30" fillId="45" borderId="58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30" fillId="45" borderId="54" applyNumberFormat="0" applyFon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7" fillId="57" borderId="55" applyNumberForma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30" fillId="45" borderId="54" applyNumberFormat="0" applyFont="0" applyAlignment="0" applyProtection="0"/>
    <xf numFmtId="0" fontId="29" fillId="45" borderId="58" applyNumberFormat="0" applyFon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60" applyNumberFormat="0" applyFill="0" applyAlignment="0" applyProtection="0"/>
    <xf numFmtId="0" fontId="51" fillId="57" borderId="53" applyNumberForma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45" borderId="54" applyNumberFormat="0" applyFont="0" applyAlignment="0" applyProtection="0"/>
    <xf numFmtId="0" fontId="3" fillId="0" borderId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30" fillId="45" borderId="54" applyNumberFormat="0" applyFont="0" applyAlignment="0" applyProtection="0"/>
    <xf numFmtId="0" fontId="29" fillId="45" borderId="58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57" fillId="57" borderId="55" applyNumberFormat="0" applyAlignment="0" applyProtection="0"/>
    <xf numFmtId="0" fontId="57" fillId="58" borderId="55" applyNumberFormat="0" applyAlignment="0" applyProtection="0"/>
    <xf numFmtId="0" fontId="48" fillId="0" borderId="56" applyNumberFormat="0" applyFill="0" applyAlignment="0" applyProtection="0"/>
    <xf numFmtId="0" fontId="51" fillId="57" borderId="57" applyNumberForma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64" fillId="58" borderId="57" applyNumberFormat="0" applyAlignment="0" applyProtection="0"/>
    <xf numFmtId="0" fontId="29" fillId="45" borderId="54" applyNumberFormat="0" applyFon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54" fillId="48" borderId="53" applyNumberFormat="0" applyAlignment="0" applyProtection="0"/>
    <xf numFmtId="0" fontId="29" fillId="45" borderId="54" applyNumberFormat="0" applyFon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59" applyNumberFormat="0" applyAlignment="0" applyProtection="0"/>
    <xf numFmtId="0" fontId="54" fillId="42" borderId="57" applyNumberFormat="0" applyAlignment="0" applyProtection="0"/>
    <xf numFmtId="0" fontId="51" fillId="57" borderId="53" applyNumberFormat="0" applyAlignment="0" applyProtection="0"/>
    <xf numFmtId="0" fontId="30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3" fillId="0" borderId="0"/>
    <xf numFmtId="0" fontId="51" fillId="57" borderId="45" applyNumberFormat="0" applyAlignment="0" applyProtection="0"/>
    <xf numFmtId="0" fontId="64" fillId="58" borderId="45" applyNumberFormat="0" applyAlignment="0" applyProtection="0"/>
    <xf numFmtId="0" fontId="54" fillId="48" borderId="45" applyNumberFormat="0" applyAlignment="0" applyProtection="0"/>
    <xf numFmtId="0" fontId="54" fillId="42" borderId="45" applyNumberForma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0" fillId="45" borderId="46" applyNumberFormat="0" applyFont="0" applyAlignment="0" applyProtection="0"/>
    <xf numFmtId="0" fontId="57" fillId="57" borderId="47" applyNumberFormat="0" applyAlignment="0" applyProtection="0"/>
    <xf numFmtId="0" fontId="57" fillId="58" borderId="47" applyNumberFormat="0" applyAlignment="0" applyProtection="0"/>
    <xf numFmtId="0" fontId="48" fillId="0" borderId="48" applyNumberFormat="0" applyFill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54" fillId="42" borderId="45" applyNumberFormat="0" applyAlignment="0" applyProtection="0"/>
    <xf numFmtId="0" fontId="29" fillId="45" borderId="46" applyNumberFormat="0" applyFont="0" applyAlignment="0" applyProtection="0"/>
    <xf numFmtId="0" fontId="54" fillId="48" borderId="45" applyNumberForma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" fillId="0" borderId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1" fillId="57" borderId="45" applyNumberFormat="0" applyAlignment="0" applyProtection="0"/>
    <xf numFmtId="0" fontId="64" fillId="58" borderId="45" applyNumberForma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54" fillId="48" borderId="45" applyNumberFormat="0" applyAlignment="0" applyProtection="0"/>
    <xf numFmtId="0" fontId="51" fillId="57" borderId="45" applyNumberFormat="0" applyAlignment="0" applyProtection="0"/>
    <xf numFmtId="0" fontId="54" fillId="48" borderId="45" applyNumberFormat="0" applyAlignment="0" applyProtection="0"/>
    <xf numFmtId="0" fontId="64" fillId="58" borderId="45" applyNumberFormat="0" applyAlignment="0" applyProtection="0"/>
    <xf numFmtId="0" fontId="54" fillId="42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0" fillId="45" borderId="46" applyNumberFormat="0" applyFont="0" applyAlignment="0" applyProtection="0"/>
    <xf numFmtId="0" fontId="57" fillId="57" borderId="47" applyNumberFormat="0" applyAlignment="0" applyProtection="0"/>
    <xf numFmtId="0" fontId="54" fillId="42" borderId="45" applyNumberFormat="0" applyAlignment="0" applyProtection="0"/>
    <xf numFmtId="0" fontId="51" fillId="57" borderId="45" applyNumberFormat="0" applyAlignment="0" applyProtection="0"/>
    <xf numFmtId="0" fontId="57" fillId="58" borderId="47" applyNumberFormat="0" applyAlignment="0" applyProtection="0"/>
    <xf numFmtId="0" fontId="48" fillId="0" borderId="48" applyNumberFormat="0" applyFill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51" fillId="57" borderId="45" applyNumberForma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64" fillId="58" borderId="45" applyNumberFormat="0" applyAlignment="0" applyProtection="0"/>
    <xf numFmtId="0" fontId="54" fillId="42" borderId="45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29" fillId="45" borderId="46" applyNumberFormat="0" applyFont="0" applyAlignment="0" applyProtection="0"/>
    <xf numFmtId="0" fontId="48" fillId="0" borderId="48" applyNumberFormat="0" applyFill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29" fillId="45" borderId="46" applyNumberFormat="0" applyFont="0" applyAlignment="0" applyProtection="0"/>
    <xf numFmtId="0" fontId="54" fillId="42" borderId="45" applyNumberFormat="0" applyAlignment="0" applyProtection="0"/>
    <xf numFmtId="0" fontId="57" fillId="57" borderId="47" applyNumberFormat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54" fillId="48" borderId="45" applyNumberFormat="0" applyAlignment="0" applyProtection="0"/>
    <xf numFmtId="0" fontId="3" fillId="29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0" borderId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45" borderId="46" applyNumberFormat="0" applyFont="0" applyAlignment="0" applyProtection="0"/>
    <xf numFmtId="0" fontId="3" fillId="0" borderId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30" fillId="45" borderId="46" applyNumberFormat="0" applyFont="0" applyAlignment="0" applyProtection="0"/>
    <xf numFmtId="0" fontId="29" fillId="45" borderId="46" applyNumberFormat="0" applyFont="0" applyAlignment="0" applyProtection="0"/>
    <xf numFmtId="0" fontId="64" fillId="58" borderId="45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51" fillId="57" borderId="57" applyNumberForma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51" fillId="57" borderId="57" applyNumberFormat="0" applyAlignment="0" applyProtection="0"/>
    <xf numFmtId="0" fontId="51" fillId="57" borderId="57" applyNumberForma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51" fillId="57" borderId="57" applyNumberForma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54" fillId="42" borderId="57" applyNumberFormat="0" applyAlignment="0" applyProtection="0"/>
    <xf numFmtId="0" fontId="51" fillId="57" borderId="57" applyNumberFormat="0" applyAlignment="0" applyProtection="0"/>
    <xf numFmtId="0" fontId="54" fillId="42" borderId="57" applyNumberFormat="0" applyAlignment="0" applyProtection="0"/>
    <xf numFmtId="0" fontId="29" fillId="45" borderId="50" applyNumberFormat="0" applyFont="0" applyAlignment="0" applyProtection="0"/>
    <xf numFmtId="0" fontId="64" fillId="58" borderId="57" applyNumberFormat="0" applyAlignment="0" applyProtection="0"/>
    <xf numFmtId="0" fontId="29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54" fillId="48" borderId="57" applyNumberFormat="0" applyAlignment="0" applyProtection="0"/>
    <xf numFmtId="0" fontId="64" fillId="58" borderId="57" applyNumberForma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29" fillId="45" borderId="58" applyNumberFormat="0" applyFont="0" applyAlignment="0" applyProtection="0"/>
    <xf numFmtId="0" fontId="51" fillId="57" borderId="57" applyNumberFormat="0" applyAlignment="0" applyProtection="0"/>
    <xf numFmtId="0" fontId="51" fillId="57" borderId="49" applyNumberFormat="0" applyAlignment="0" applyProtection="0"/>
    <xf numFmtId="0" fontId="64" fillId="58" borderId="49" applyNumberFormat="0" applyAlignment="0" applyProtection="0"/>
    <xf numFmtId="0" fontId="54" fillId="48" borderId="49" applyNumberFormat="0" applyAlignment="0" applyProtection="0"/>
    <xf numFmtId="0" fontId="54" fillId="42" borderId="49" applyNumberForma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30" fillId="45" borderId="50" applyNumberFormat="0" applyFont="0" applyAlignment="0" applyProtection="0"/>
    <xf numFmtId="0" fontId="57" fillId="57" borderId="51" applyNumberFormat="0" applyAlignment="0" applyProtection="0"/>
    <xf numFmtId="0" fontId="57" fillId="58" borderId="51" applyNumberFormat="0" applyAlignment="0" applyProtection="0"/>
    <xf numFmtId="0" fontId="48" fillId="0" borderId="52" applyNumberFormat="0" applyFill="0" applyAlignment="0" applyProtection="0"/>
    <xf numFmtId="0" fontId="29" fillId="45" borderId="58" applyNumberFormat="0" applyFont="0" applyAlignment="0" applyProtection="0"/>
    <xf numFmtId="0" fontId="54" fillId="48" borderId="53" applyNumberFormat="0" applyAlignment="0" applyProtection="0"/>
    <xf numFmtId="0" fontId="29" fillId="45" borderId="54" applyNumberFormat="0" applyFont="0" applyAlignment="0" applyProtection="0"/>
    <xf numFmtId="0" fontId="57" fillId="58" borderId="59" applyNumberFormat="0" applyAlignment="0" applyProtection="0"/>
    <xf numFmtId="0" fontId="29" fillId="45" borderId="54" applyNumberFormat="0" applyFont="0" applyAlignment="0" applyProtection="0"/>
    <xf numFmtId="0" fontId="57" fillId="57" borderId="59" applyNumberFormat="0" applyAlignment="0" applyProtection="0"/>
    <xf numFmtId="0" fontId="54" fillId="42" borderId="49" applyNumberFormat="0" applyAlignment="0" applyProtection="0"/>
    <xf numFmtId="0" fontId="29" fillId="45" borderId="50" applyNumberFormat="0" applyFont="0" applyAlignment="0" applyProtection="0"/>
    <xf numFmtId="0" fontId="54" fillId="48" borderId="49" applyNumberForma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57" fillId="58" borderId="59" applyNumberFormat="0" applyAlignment="0" applyProtection="0"/>
    <xf numFmtId="0" fontId="54" fillId="42" borderId="53" applyNumberFormat="0" applyAlignment="0" applyProtection="0"/>
    <xf numFmtId="0" fontId="57" fillId="58" borderId="59" applyNumberFormat="0" applyAlignment="0" applyProtection="0"/>
    <xf numFmtId="0" fontId="29" fillId="45" borderId="58" applyNumberFormat="0" applyFont="0" applyAlignment="0" applyProtection="0"/>
    <xf numFmtId="0" fontId="48" fillId="0" borderId="56" applyNumberFormat="0" applyFill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29" fillId="45" borderId="58" applyNumberFormat="0" applyFont="0" applyAlignment="0" applyProtection="0"/>
    <xf numFmtId="0" fontId="29" fillId="45" borderId="54" applyNumberFormat="0" applyFon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30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29" fillId="45" borderId="58" applyNumberFormat="0" applyFont="0" applyAlignment="0" applyProtection="0"/>
    <xf numFmtId="0" fontId="54" fillId="42" borderId="53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57" fillId="58" borderId="5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1" fillId="57" borderId="49" applyNumberFormat="0" applyAlignment="0" applyProtection="0"/>
    <xf numFmtId="0" fontId="64" fillId="58" borderId="49" applyNumberForma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54" fillId="48" borderId="49" applyNumberFormat="0" applyAlignment="0" applyProtection="0"/>
    <xf numFmtId="0" fontId="51" fillId="57" borderId="49" applyNumberFormat="0" applyAlignment="0" applyProtection="0"/>
    <xf numFmtId="0" fontId="54" fillId="48" borderId="49" applyNumberFormat="0" applyAlignment="0" applyProtection="0"/>
    <xf numFmtId="0" fontId="64" fillId="58" borderId="49" applyNumberFormat="0" applyAlignment="0" applyProtection="0"/>
    <xf numFmtId="0" fontId="54" fillId="42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30" fillId="45" borderId="50" applyNumberFormat="0" applyFont="0" applyAlignment="0" applyProtection="0"/>
    <xf numFmtId="0" fontId="57" fillId="57" borderId="51" applyNumberFormat="0" applyAlignment="0" applyProtection="0"/>
    <xf numFmtId="0" fontId="54" fillId="42" borderId="49" applyNumberFormat="0" applyAlignment="0" applyProtection="0"/>
    <xf numFmtId="0" fontId="51" fillId="57" borderId="49" applyNumberFormat="0" applyAlignment="0" applyProtection="0"/>
    <xf numFmtId="0" fontId="57" fillId="58" borderId="51" applyNumberFormat="0" applyAlignment="0" applyProtection="0"/>
    <xf numFmtId="0" fontId="48" fillId="0" borderId="52" applyNumberFormat="0" applyFill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51" fillId="57" borderId="49" applyNumberForma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64" fillId="58" borderId="49" applyNumberFormat="0" applyAlignment="0" applyProtection="0"/>
    <xf numFmtId="0" fontId="54" fillId="42" borderId="49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29" fillId="45" borderId="50" applyNumberFormat="0" applyFont="0" applyAlignment="0" applyProtection="0"/>
    <xf numFmtId="0" fontId="48" fillId="0" borderId="52" applyNumberFormat="0" applyFill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29" fillId="45" borderId="50" applyNumberFormat="0" applyFont="0" applyAlignment="0" applyProtection="0"/>
    <xf numFmtId="0" fontId="54" fillId="42" borderId="49" applyNumberFormat="0" applyAlignment="0" applyProtection="0"/>
    <xf numFmtId="0" fontId="57" fillId="57" borderId="51" applyNumberFormat="0" applyAlignment="0" applyProtection="0"/>
    <xf numFmtId="0" fontId="54" fillId="48" borderId="49" applyNumberFormat="0" applyAlignment="0" applyProtection="0"/>
    <xf numFmtId="0" fontId="54" fillId="48" borderId="53" applyNumberFormat="0" applyAlignment="0" applyProtection="0"/>
    <xf numFmtId="0" fontId="29" fillId="45" borderId="54" applyNumberFormat="0" applyFont="0" applyAlignment="0" applyProtection="0"/>
    <xf numFmtId="0" fontId="64" fillId="58" borderId="57" applyNumberFormat="0" applyAlignment="0" applyProtection="0"/>
    <xf numFmtId="0" fontId="29" fillId="45" borderId="54" applyNumberFormat="0" applyFont="0" applyAlignment="0" applyProtection="0"/>
    <xf numFmtId="0" fontId="30" fillId="45" borderId="58" applyNumberFormat="0" applyFont="0" applyAlignment="0" applyProtection="0"/>
    <xf numFmtId="0" fontId="57" fillId="57" borderId="59" applyNumberFormat="0" applyAlignment="0" applyProtection="0"/>
    <xf numFmtId="0" fontId="54" fillId="48" borderId="53" applyNumberFormat="0" applyAlignment="0" applyProtection="0"/>
    <xf numFmtId="0" fontId="48" fillId="0" borderId="60" applyNumberFormat="0" applyFill="0" applyAlignment="0" applyProtection="0"/>
    <xf numFmtId="0" fontId="54" fillId="42" borderId="57" applyNumberFormat="0" applyAlignment="0" applyProtection="0"/>
    <xf numFmtId="0" fontId="48" fillId="0" borderId="56" applyNumberFormat="0" applyFill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57" fillId="58" borderId="55" applyNumberFormat="0" applyAlignment="0" applyProtection="0"/>
    <xf numFmtId="0" fontId="57" fillId="57" borderId="55" applyNumberForma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54" fillId="42" borderId="57" applyNumberForma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8" borderId="53" applyNumberFormat="0" applyAlignment="0" applyProtection="0"/>
    <xf numFmtId="0" fontId="57" fillId="58" borderId="59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8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30" fillId="45" borderId="50" applyNumberFormat="0" applyFont="0" applyAlignment="0" applyProtection="0"/>
    <xf numFmtId="0" fontId="29" fillId="45" borderId="50" applyNumberFormat="0" applyFont="0" applyAlignment="0" applyProtection="0"/>
    <xf numFmtId="0" fontId="64" fillId="58" borderId="49" applyNumberFormat="0" applyAlignment="0" applyProtection="0"/>
    <xf numFmtId="0" fontId="54" fillId="42" borderId="53" applyNumberFormat="0" applyAlignment="0" applyProtection="0"/>
    <xf numFmtId="0" fontId="29" fillId="45" borderId="54" applyNumberFormat="0" applyFont="0" applyAlignment="0" applyProtection="0"/>
    <xf numFmtId="0" fontId="54" fillId="48" borderId="53" applyNumberForma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57" fillId="57" borderId="59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7" fillId="58" borderId="59" applyNumberForma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51" fillId="57" borderId="57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1" fillId="57" borderId="53" applyNumberFormat="0" applyAlignment="0" applyProtection="0"/>
    <xf numFmtId="0" fontId="64" fillId="58" borderId="53" applyNumberForma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54" fillId="48" borderId="53" applyNumberFormat="0" applyAlignment="0" applyProtection="0"/>
    <xf numFmtId="0" fontId="51" fillId="57" borderId="53" applyNumberFormat="0" applyAlignment="0" applyProtection="0"/>
    <xf numFmtId="0" fontId="54" fillId="48" borderId="53" applyNumberFormat="0" applyAlignment="0" applyProtection="0"/>
    <xf numFmtId="0" fontId="64" fillId="58" borderId="53" applyNumberFormat="0" applyAlignment="0" applyProtection="0"/>
    <xf numFmtId="0" fontId="54" fillId="42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51" fillId="57" borderId="57" applyNumberFormat="0" applyAlignment="0" applyProtection="0"/>
    <xf numFmtId="0" fontId="57" fillId="58" borderId="59" applyNumberForma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30" fillId="45" borderId="54" applyNumberFormat="0" applyFont="0" applyAlignment="0" applyProtection="0"/>
    <xf numFmtId="0" fontId="57" fillId="57" borderId="55" applyNumberFormat="0" applyAlignment="0" applyProtection="0"/>
    <xf numFmtId="0" fontId="54" fillId="42" borderId="53" applyNumberFormat="0" applyAlignment="0" applyProtection="0"/>
    <xf numFmtId="0" fontId="51" fillId="57" borderId="53" applyNumberFormat="0" applyAlignment="0" applyProtection="0"/>
    <xf numFmtId="0" fontId="57" fillId="58" borderId="55" applyNumberFormat="0" applyAlignment="0" applyProtection="0"/>
    <xf numFmtId="0" fontId="48" fillId="0" borderId="56" applyNumberFormat="0" applyFill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51" fillId="57" borderId="53" applyNumberForma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64" fillId="58" borderId="53" applyNumberFormat="0" applyAlignment="0" applyProtection="0"/>
    <xf numFmtId="0" fontId="54" fillId="42" borderId="53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29" fillId="45" borderId="54" applyNumberFormat="0" applyFont="0" applyAlignment="0" applyProtection="0"/>
    <xf numFmtId="0" fontId="48" fillId="0" borderId="56" applyNumberFormat="0" applyFill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29" fillId="45" borderId="54" applyNumberFormat="0" applyFont="0" applyAlignment="0" applyProtection="0"/>
    <xf numFmtId="0" fontId="54" fillId="42" borderId="53" applyNumberFormat="0" applyAlignment="0" applyProtection="0"/>
    <xf numFmtId="0" fontId="57" fillId="57" borderId="55" applyNumberFormat="0" applyAlignment="0" applyProtection="0"/>
    <xf numFmtId="0" fontId="54" fillId="48" borderId="57" applyNumberFormat="0" applyAlignment="0" applyProtection="0"/>
    <xf numFmtId="0" fontId="54" fillId="48" borderId="53" applyNumberFormat="0" applyAlignment="0" applyProtection="0"/>
    <xf numFmtId="0" fontId="57" fillId="58" borderId="59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64" fillId="58" borderId="57" applyNumberFormat="0" applyAlignment="0" applyProtection="0"/>
    <xf numFmtId="0" fontId="48" fillId="0" borderId="60" applyNumberFormat="0" applyFill="0" applyAlignment="0" applyProtection="0"/>
    <xf numFmtId="0" fontId="54" fillId="42" borderId="57" applyNumberFormat="0" applyAlignment="0" applyProtection="0"/>
    <xf numFmtId="0" fontId="30" fillId="45" borderId="58" applyNumberFormat="0" applyFont="0" applyAlignment="0" applyProtection="0"/>
    <xf numFmtId="0" fontId="57" fillId="58" borderId="59" applyNumberFormat="0" applyAlignment="0" applyProtection="0"/>
    <xf numFmtId="0" fontId="30" fillId="45" borderId="58" applyNumberFormat="0" applyFon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54" fillId="42" borderId="57" applyNumberFormat="0" applyAlignment="0" applyProtection="0"/>
    <xf numFmtId="0" fontId="64" fillId="58" borderId="57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29" fillId="45" borderId="58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30" fillId="45" borderId="54" applyNumberFormat="0" applyFont="0" applyAlignment="0" applyProtection="0"/>
    <xf numFmtId="0" fontId="29" fillId="45" borderId="54" applyNumberFormat="0" applyFont="0" applyAlignment="0" applyProtection="0"/>
    <xf numFmtId="0" fontId="64" fillId="58" borderId="53" applyNumberForma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30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30" fillId="45" borderId="58" applyNumberFormat="0" applyFont="0" applyAlignment="0" applyProtection="0"/>
    <xf numFmtId="0" fontId="48" fillId="0" borderId="60" applyNumberFormat="0" applyFill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57" fillId="57" borderId="59" applyNumberFormat="0" applyAlignment="0" applyProtection="0"/>
    <xf numFmtId="0" fontId="30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57" fillId="58" borderId="59" applyNumberFormat="0" applyAlignment="0" applyProtection="0"/>
    <xf numFmtId="0" fontId="54" fillId="48" borderId="57" applyNumberFormat="0" applyAlignment="0" applyProtection="0"/>
    <xf numFmtId="0" fontId="64" fillId="58" borderId="57" applyNumberFormat="0" applyAlignment="0" applyProtection="0"/>
    <xf numFmtId="0" fontId="30" fillId="45" borderId="58" applyNumberFormat="0" applyFont="0" applyAlignment="0" applyProtection="0"/>
    <xf numFmtId="0" fontId="57" fillId="58" borderId="59" applyNumberFormat="0" applyAlignment="0" applyProtection="0"/>
    <xf numFmtId="0" fontId="57" fillId="57" borderId="59" applyNumberFormat="0" applyAlignment="0" applyProtection="0"/>
    <xf numFmtId="0" fontId="57" fillId="58" borderId="59" applyNumberFormat="0" applyAlignment="0" applyProtection="0"/>
    <xf numFmtId="0" fontId="64" fillId="58" borderId="57" applyNumberFormat="0" applyAlignment="0" applyProtection="0"/>
    <xf numFmtId="0" fontId="30" fillId="45" borderId="58" applyNumberFormat="0" applyFont="0" applyAlignment="0" applyProtection="0"/>
    <xf numFmtId="0" fontId="30" fillId="45" borderId="58" applyNumberFormat="0" applyFont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57" fillId="57" borderId="59" applyNumberFormat="0" applyAlignment="0" applyProtection="0"/>
    <xf numFmtId="0" fontId="48" fillId="0" borderId="60" applyNumberFormat="0" applyFill="0" applyAlignment="0" applyProtection="0"/>
    <xf numFmtId="0" fontId="54" fillId="48" borderId="57" applyNumberFormat="0" applyAlignment="0" applyProtection="0"/>
    <xf numFmtId="0" fontId="51" fillId="57" borderId="57" applyNumberFormat="0" applyAlignment="0" applyProtection="0"/>
    <xf numFmtId="0" fontId="30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51" fillId="57" borderId="57" applyNumberFormat="0" applyAlignment="0" applyProtection="0"/>
    <xf numFmtId="0" fontId="51" fillId="57" borderId="57" applyNumberFormat="0" applyAlignment="0" applyProtection="0"/>
    <xf numFmtId="0" fontId="30" fillId="45" borderId="58" applyNumberFormat="0" applyFont="0" applyAlignment="0" applyProtection="0"/>
    <xf numFmtId="0" fontId="64" fillId="58" borderId="57" applyNumberForma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2" borderId="57" applyNumberForma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30" fillId="45" borderId="58" applyNumberFormat="0" applyFon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30" fillId="45" borderId="58" applyNumberFormat="0" applyFont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64" fillId="58" borderId="57" applyNumberFormat="0" applyAlignment="0" applyProtection="0"/>
    <xf numFmtId="0" fontId="48" fillId="0" borderId="60" applyNumberFormat="0" applyFill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57" fillId="57" borderId="59" applyNumberFormat="0" applyAlignment="0" applyProtection="0"/>
    <xf numFmtId="0" fontId="57" fillId="58" borderId="59" applyNumberFormat="0" applyAlignment="0" applyProtection="0"/>
    <xf numFmtId="0" fontId="54" fillId="42" borderId="57" applyNumberFormat="0" applyAlignment="0" applyProtection="0"/>
    <xf numFmtId="0" fontId="54" fillId="48" borderId="57" applyNumberFormat="0" applyAlignment="0" applyProtection="0"/>
    <xf numFmtId="0" fontId="51" fillId="57" borderId="57" applyNumberFormat="0" applyAlignment="0" applyProtection="0"/>
    <xf numFmtId="0" fontId="57" fillId="58" borderId="59" applyNumberFormat="0" applyAlignment="0" applyProtection="0"/>
    <xf numFmtId="0" fontId="54" fillId="48" borderId="57" applyNumberFormat="0" applyAlignment="0" applyProtection="0"/>
    <xf numFmtId="0" fontId="57" fillId="58" borderId="59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54" fillId="42" borderId="57" applyNumberForma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54" fillId="48" borderId="57" applyNumberFormat="0" applyAlignment="0" applyProtection="0"/>
    <xf numFmtId="0" fontId="30" fillId="45" borderId="58" applyNumberFormat="0" applyFont="0" applyAlignment="0" applyProtection="0"/>
    <xf numFmtId="0" fontId="54" fillId="42" borderId="57" applyNumberFormat="0" applyAlignment="0" applyProtection="0"/>
    <xf numFmtId="0" fontId="57" fillId="57" borderId="59" applyNumberForma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57" fillId="57" borderId="59" applyNumberFormat="0" applyAlignment="0" applyProtection="0"/>
    <xf numFmtId="0" fontId="29" fillId="45" borderId="58" applyNumberFormat="0" applyFont="0" applyAlignment="0" applyProtection="0"/>
    <xf numFmtId="0" fontId="30" fillId="45" borderId="58" applyNumberFormat="0" applyFont="0" applyAlignment="0" applyProtection="0"/>
    <xf numFmtId="0" fontId="30" fillId="45" borderId="58" applyNumberFormat="0" applyFon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30" fillId="45" borderId="58" applyNumberFormat="0" applyFon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30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2" borderId="57" applyNumberFormat="0" applyAlignment="0" applyProtection="0"/>
    <xf numFmtId="0" fontId="30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1" fillId="57" borderId="57" applyNumberForma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29" fillId="45" borderId="58" applyNumberFormat="0" applyFon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48" fillId="0" borderId="60" applyNumberFormat="0" applyFill="0" applyAlignment="0" applyProtection="0"/>
    <xf numFmtId="0" fontId="57" fillId="57" borderId="59" applyNumberFormat="0" applyAlignment="0" applyProtection="0"/>
    <xf numFmtId="0" fontId="57" fillId="58" borderId="59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54" fillId="42" borderId="57" applyNumberFormat="0" applyAlignment="0" applyProtection="0"/>
    <xf numFmtId="0" fontId="64" fillId="58" borderId="57" applyNumberFormat="0" applyAlignment="0" applyProtection="0"/>
    <xf numFmtId="0" fontId="54" fillId="48" borderId="57" applyNumberFormat="0" applyAlignment="0" applyProtection="0"/>
    <xf numFmtId="0" fontId="48" fillId="0" borderId="60" applyNumberFormat="0" applyFill="0" applyAlignment="0" applyProtection="0"/>
    <xf numFmtId="0" fontId="57" fillId="58" borderId="59" applyNumberFormat="0" applyAlignment="0" applyProtection="0"/>
    <xf numFmtId="0" fontId="74" fillId="0" borderId="0"/>
    <xf numFmtId="44" fontId="2" fillId="0" borderId="0" applyFont="0" applyFill="0" applyBorder="0"/>
    <xf numFmtId="0" fontId="2" fillId="0" borderId="0"/>
    <xf numFmtId="0" fontId="2" fillId="0" borderId="0"/>
    <xf numFmtId="9" fontId="75" fillId="0" borderId="0" applyFont="0" applyFill="0" applyBorder="0"/>
    <xf numFmtId="43" fontId="2" fillId="0" borderId="0" applyFont="0" applyFill="0" applyBorder="0"/>
    <xf numFmtId="9" fontId="2" fillId="0" borderId="0" applyFont="0" applyFill="0" applyBorder="0" applyAlignment="0" applyProtection="0"/>
    <xf numFmtId="0" fontId="2" fillId="0" borderId="0"/>
    <xf numFmtId="0" fontId="76" fillId="0" borderId="0"/>
    <xf numFmtId="44" fontId="2" fillId="0" borderId="0" applyFont="0" applyFill="0" applyBorder="0"/>
    <xf numFmtId="0" fontId="2" fillId="0" borderId="0"/>
    <xf numFmtId="0" fontId="2" fillId="0" borderId="0"/>
    <xf numFmtId="43" fontId="2" fillId="0" borderId="0" applyFont="0" applyFill="0" applyBorder="0"/>
    <xf numFmtId="9" fontId="2" fillId="0" borderId="0" applyFont="0" applyFill="0" applyBorder="0" applyAlignment="0" applyProtection="0"/>
  </cellStyleXfs>
  <cellXfs count="30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7" fillId="0" borderId="0" xfId="0" applyFont="1" applyAlignment="1"/>
    <xf numFmtId="0" fontId="8" fillId="8" borderId="2" xfId="0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8" fillId="8" borderId="0" xfId="0" applyFont="1" applyFill="1" applyBorder="1" applyAlignment="1">
      <alignment horizontal="center"/>
    </xf>
    <xf numFmtId="0" fontId="8" fillId="8" borderId="0" xfId="0" applyFont="1" applyFill="1" applyBorder="1" applyAlignment="1">
      <alignment horizontal="left"/>
    </xf>
    <xf numFmtId="0" fontId="9" fillId="8" borderId="0" xfId="0" applyFont="1" applyFill="1" applyBorder="1" applyAlignment="1">
      <alignment horizontal="right" wrapText="1"/>
    </xf>
    <xf numFmtId="4" fontId="9" fillId="8" borderId="0" xfId="0" applyNumberFormat="1" applyFont="1" applyFill="1" applyBorder="1" applyAlignment="1"/>
    <xf numFmtId="0" fontId="9" fillId="8" borderId="0" xfId="0" applyFont="1" applyFill="1" applyBorder="1" applyAlignment="1"/>
    <xf numFmtId="0" fontId="8" fillId="8" borderId="0" xfId="0" applyFont="1" applyFill="1" applyBorder="1" applyAlignment="1">
      <alignment horizontal="right"/>
    </xf>
    <xf numFmtId="166" fontId="9" fillId="8" borderId="0" xfId="0" applyNumberFormat="1" applyFont="1" applyFill="1" applyBorder="1" applyAlignment="1">
      <alignment horizontal="left"/>
    </xf>
    <xf numFmtId="166" fontId="9" fillId="8" borderId="3" xfId="0" applyNumberFormat="1" applyFont="1" applyFill="1" applyBorder="1" applyAlignment="1">
      <alignment horizontal="left"/>
    </xf>
    <xf numFmtId="0" fontId="9" fillId="0" borderId="0" xfId="0" applyFont="1" applyAlignment="1"/>
    <xf numFmtId="0" fontId="9" fillId="8" borderId="0" xfId="0" applyFont="1" applyFill="1" applyBorder="1" applyAlignment="1">
      <alignment horizontal="left"/>
    </xf>
    <xf numFmtId="10" fontId="9" fillId="8" borderId="3" xfId="0" applyNumberFormat="1" applyFont="1" applyFill="1" applyBorder="1" applyAlignment="1">
      <alignment horizontal="left" vertical="center" wrapText="1"/>
    </xf>
    <xf numFmtId="0" fontId="8" fillId="8" borderId="0" xfId="0" applyFont="1" applyFill="1" applyBorder="1" applyAlignment="1">
      <alignment horizontal="center" vertical="center" wrapText="1"/>
    </xf>
    <xf numFmtId="2" fontId="8" fillId="8" borderId="0" xfId="0" applyNumberFormat="1" applyFont="1" applyFill="1" applyBorder="1" applyAlignment="1">
      <alignment horizontal="center" vertical="center" wrapText="1"/>
    </xf>
    <xf numFmtId="4" fontId="9" fillId="8" borderId="0" xfId="0" applyNumberFormat="1" applyFont="1" applyFill="1" applyBorder="1" applyAlignment="1">
      <alignment horizontal="left"/>
    </xf>
    <xf numFmtId="10" fontId="9" fillId="8" borderId="3" xfId="0" applyNumberFormat="1" applyFont="1" applyFill="1" applyBorder="1" applyAlignment="1">
      <alignment horizontal="left"/>
    </xf>
    <xf numFmtId="0" fontId="9" fillId="0" borderId="0" xfId="0" applyFont="1" applyBorder="1" applyAlignment="1"/>
    <xf numFmtId="0" fontId="8" fillId="8" borderId="0" xfId="0" applyFont="1" applyFill="1" applyBorder="1" applyAlignment="1">
      <alignment horizontal="right" wrapText="1"/>
    </xf>
    <xf numFmtId="0" fontId="10" fillId="8" borderId="0" xfId="0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 vertical="center" wrapText="1"/>
    </xf>
    <xf numFmtId="2" fontId="10" fillId="8" borderId="0" xfId="0" applyNumberFormat="1" applyFont="1" applyFill="1" applyBorder="1" applyAlignment="1">
      <alignment horizontal="center" vertical="center" wrapText="1"/>
    </xf>
    <xf numFmtId="4" fontId="11" fillId="8" borderId="0" xfId="0" applyNumberFormat="1" applyFont="1" applyFill="1" applyBorder="1" applyAlignment="1"/>
    <xf numFmtId="0" fontId="7" fillId="8" borderId="0" xfId="0" applyFont="1" applyFill="1" applyBorder="1" applyAlignment="1"/>
    <xf numFmtId="0" fontId="10" fillId="8" borderId="0" xfId="0" applyFont="1" applyFill="1" applyBorder="1" applyAlignment="1">
      <alignment horizontal="right"/>
    </xf>
    <xf numFmtId="10" fontId="11" fillId="8" borderId="0" xfId="0" applyNumberFormat="1" applyFont="1" applyFill="1" applyBorder="1" applyAlignment="1">
      <alignment horizontal="left"/>
    </xf>
    <xf numFmtId="0" fontId="7" fillId="0" borderId="0" xfId="0" applyFont="1" applyBorder="1" applyAlignment="1"/>
    <xf numFmtId="0" fontId="12" fillId="2" borderId="1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15" fillId="3" borderId="13" xfId="0" applyFont="1" applyFill="1" applyBorder="1" applyAlignment="1">
      <alignment horizontal="left" vertical="top" wrapText="1"/>
    </xf>
    <xf numFmtId="0" fontId="16" fillId="3" borderId="14" xfId="0" applyFont="1" applyFill="1" applyBorder="1" applyAlignment="1">
      <alignment horizontal="center" vertical="top" wrapText="1"/>
    </xf>
    <xf numFmtId="0" fontId="15" fillId="3" borderId="14" xfId="0" applyFont="1" applyFill="1" applyBorder="1" applyAlignment="1">
      <alignment vertical="top" wrapText="1"/>
    </xf>
    <xf numFmtId="165" fontId="16" fillId="3" borderId="14" xfId="0" applyNumberFormat="1" applyFont="1" applyFill="1" applyBorder="1" applyAlignment="1">
      <alignment vertical="top" wrapText="1"/>
    </xf>
    <xf numFmtId="165" fontId="16" fillId="3" borderId="15" xfId="0" applyNumberFormat="1" applyFont="1" applyFill="1" applyBorder="1" applyAlignment="1">
      <alignment vertical="top" wrapText="1"/>
    </xf>
    <xf numFmtId="0" fontId="17" fillId="7" borderId="17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8" borderId="16" xfId="0" applyFont="1" applyFill="1" applyBorder="1" applyAlignment="1">
      <alignment vertical="center" wrapText="1"/>
    </xf>
    <xf numFmtId="0" fontId="17" fillId="8" borderId="17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7" fillId="8" borderId="17" xfId="0" applyFont="1" applyFill="1" applyBorder="1" applyAlignment="1">
      <alignment vertical="center" wrapText="1"/>
    </xf>
    <xf numFmtId="0" fontId="17" fillId="8" borderId="18" xfId="0" applyFont="1" applyFill="1" applyBorder="1" applyAlignment="1">
      <alignment vertical="center" wrapText="1"/>
    </xf>
    <xf numFmtId="165" fontId="17" fillId="8" borderId="7" xfId="1" applyFont="1" applyFill="1" applyBorder="1" applyAlignment="1" applyProtection="1">
      <alignment vertical="center" wrapText="1"/>
    </xf>
    <xf numFmtId="165" fontId="17" fillId="8" borderId="8" xfId="1" applyFont="1" applyFill="1" applyBorder="1" applyAlignment="1" applyProtection="1">
      <alignment vertical="center" wrapText="1"/>
    </xf>
    <xf numFmtId="165" fontId="17" fillId="8" borderId="9" xfId="1" applyFont="1" applyFill="1" applyBorder="1" applyAlignment="1" applyProtection="1">
      <alignment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8" borderId="17" xfId="0" applyFont="1" applyFill="1" applyBorder="1" applyAlignment="1">
      <alignment horizontal="left" vertical="center" wrapText="1"/>
    </xf>
    <xf numFmtId="0" fontId="7" fillId="8" borderId="0" xfId="0" applyFont="1" applyFill="1" applyAlignment="1">
      <alignment vertical="center"/>
    </xf>
    <xf numFmtId="0" fontId="17" fillId="8" borderId="16" xfId="0" applyFont="1" applyFill="1" applyBorder="1" applyAlignment="1">
      <alignment vertical="top" wrapText="1"/>
    </xf>
    <xf numFmtId="0" fontId="18" fillId="0" borderId="17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center" vertical="top" wrapText="1"/>
    </xf>
    <xf numFmtId="0" fontId="17" fillId="8" borderId="17" xfId="0" applyFont="1" applyFill="1" applyBorder="1" applyAlignment="1">
      <alignment vertical="top" wrapText="1"/>
    </xf>
    <xf numFmtId="0" fontId="17" fillId="8" borderId="18" xfId="0" applyFont="1" applyFill="1" applyBorder="1" applyAlignment="1">
      <alignment vertical="top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right" vertical="center" wrapText="1"/>
    </xf>
    <xf numFmtId="0" fontId="17" fillId="8" borderId="16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left" vertical="center" wrapText="1"/>
    </xf>
    <xf numFmtId="0" fontId="18" fillId="2" borderId="16" xfId="0" applyFont="1" applyFill="1" applyBorder="1" applyAlignment="1">
      <alignment horizontal="left" vertical="top" wrapText="1"/>
    </xf>
    <xf numFmtId="0" fontId="18" fillId="2" borderId="17" xfId="0" applyFont="1" applyFill="1" applyBorder="1" applyAlignment="1">
      <alignment horizontal="center" vertical="top" wrapText="1"/>
    </xf>
    <xf numFmtId="0" fontId="18" fillId="2" borderId="18" xfId="0" applyFont="1" applyFill="1" applyBorder="1" applyAlignment="1">
      <alignment horizontal="center" vertical="top" wrapText="1"/>
    </xf>
    <xf numFmtId="0" fontId="19" fillId="2" borderId="17" xfId="0" applyFont="1" applyFill="1" applyBorder="1" applyAlignment="1">
      <alignment horizontal="left" vertical="top" wrapText="1"/>
    </xf>
    <xf numFmtId="0" fontId="8" fillId="4" borderId="0" xfId="0" applyFont="1" applyFill="1" applyAlignment="1"/>
    <xf numFmtId="0" fontId="0" fillId="0" borderId="0" xfId="0" applyAlignment="1">
      <alignment vertical="center"/>
    </xf>
    <xf numFmtId="2" fontId="17" fillId="8" borderId="17" xfId="1" applyNumberFormat="1" applyFont="1" applyFill="1" applyBorder="1" applyAlignment="1" applyProtection="1">
      <alignment horizontal="center" vertical="center" wrapText="1"/>
    </xf>
    <xf numFmtId="0" fontId="18" fillId="2" borderId="16" xfId="0" applyFont="1" applyFill="1" applyBorder="1" applyAlignment="1">
      <alignment horizontal="left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left" vertical="center" wrapText="1"/>
    </xf>
    <xf numFmtId="0" fontId="8" fillId="4" borderId="0" xfId="0" applyFont="1" applyFill="1" applyAlignment="1">
      <alignment vertical="center"/>
    </xf>
    <xf numFmtId="0" fontId="20" fillId="5" borderId="0" xfId="0" applyFont="1" applyFill="1" applyAlignment="1"/>
    <xf numFmtId="0" fontId="9" fillId="0" borderId="0" xfId="0" applyFont="1" applyAlignment="1">
      <alignment vertical="center"/>
    </xf>
    <xf numFmtId="0" fontId="20" fillId="5" borderId="0" xfId="0" applyFont="1" applyFill="1" applyAlignment="1">
      <alignment vertical="center"/>
    </xf>
    <xf numFmtId="165" fontId="17" fillId="8" borderId="9" xfId="1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>
      <alignment vertical="top" wrapText="1"/>
    </xf>
    <xf numFmtId="0" fontId="5" fillId="8" borderId="0" xfId="0" applyFont="1" applyFill="1" applyBorder="1" applyAlignment="1">
      <alignment horizontal="left" vertical="center" wrapText="1"/>
    </xf>
    <xf numFmtId="0" fontId="22" fillId="8" borderId="16" xfId="0" applyFont="1" applyFill="1" applyBorder="1" applyAlignment="1">
      <alignment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22" fillId="8" borderId="17" xfId="0" applyFont="1" applyFill="1" applyBorder="1" applyAlignment="1">
      <alignment vertical="top" wrapText="1"/>
    </xf>
    <xf numFmtId="0" fontId="22" fillId="8" borderId="18" xfId="0" applyFont="1" applyFill="1" applyBorder="1" applyAlignment="1">
      <alignment vertical="top" wrapText="1"/>
    </xf>
    <xf numFmtId="165" fontId="22" fillId="8" borderId="18" xfId="1" applyFont="1" applyFill="1" applyBorder="1" applyAlignment="1" applyProtection="1">
      <alignment vertical="top" wrapText="1"/>
    </xf>
    <xf numFmtId="165" fontId="22" fillId="8" borderId="16" xfId="1" applyFont="1" applyFill="1" applyBorder="1" applyAlignment="1" applyProtection="1">
      <alignment vertical="top" wrapText="1"/>
    </xf>
    <xf numFmtId="165" fontId="22" fillId="8" borderId="19" xfId="1" applyFont="1" applyFill="1" applyBorder="1" applyAlignment="1" applyProtection="1">
      <alignment vertical="top" wrapText="1"/>
    </xf>
    <xf numFmtId="2" fontId="23" fillId="0" borderId="17" xfId="0" applyNumberFormat="1" applyFont="1" applyBorder="1" applyAlignment="1">
      <alignment horizontal="right" vertical="top" wrapText="1"/>
    </xf>
    <xf numFmtId="0" fontId="22" fillId="8" borderId="16" xfId="0" applyFont="1" applyFill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22" fillId="8" borderId="17" xfId="0" applyFont="1" applyFill="1" applyBorder="1" applyAlignment="1">
      <alignment vertical="center" wrapText="1"/>
    </xf>
    <xf numFmtId="0" fontId="22" fillId="8" borderId="18" xfId="0" applyFont="1" applyFill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0" fontId="25" fillId="2" borderId="12" xfId="0" applyFont="1" applyFill="1" applyBorder="1" applyAlignment="1">
      <alignment horizontal="center" vertical="center"/>
    </xf>
    <xf numFmtId="0" fontId="25" fillId="2" borderId="21" xfId="0" applyFont="1" applyFill="1" applyBorder="1" applyAlignment="1">
      <alignment horizontal="center" vertical="center"/>
    </xf>
    <xf numFmtId="165" fontId="22" fillId="2" borderId="10" xfId="1" applyFont="1" applyFill="1" applyBorder="1" applyAlignment="1" applyProtection="1">
      <alignment horizontal="center" vertical="top" wrapText="1"/>
    </xf>
    <xf numFmtId="0" fontId="0" fillId="2" borderId="10" xfId="0" applyFont="1" applyFill="1" applyBorder="1" applyAlignment="1">
      <alignment horizontal="center" wrapText="1"/>
    </xf>
    <xf numFmtId="0" fontId="25" fillId="2" borderId="4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15" fillId="0" borderId="0" xfId="0" applyFont="1"/>
    <xf numFmtId="0" fontId="5" fillId="0" borderId="2" xfId="0" applyFont="1" applyBorder="1"/>
    <xf numFmtId="0" fontId="5" fillId="0" borderId="3" xfId="0" applyFont="1" applyBorder="1"/>
    <xf numFmtId="0" fontId="0" fillId="10" borderId="0" xfId="0" applyFill="1"/>
    <xf numFmtId="0" fontId="0" fillId="10" borderId="0" xfId="0" applyFill="1" applyAlignment="1"/>
    <xf numFmtId="0" fontId="7" fillId="10" borderId="0" xfId="0" applyFont="1" applyFill="1" applyAlignment="1">
      <alignment vertical="center"/>
    </xf>
    <xf numFmtId="0" fontId="7" fillId="10" borderId="0" xfId="0" applyFont="1" applyFill="1" applyAlignment="1"/>
    <xf numFmtId="0" fontId="9" fillId="10" borderId="0" xfId="0" applyFont="1" applyFill="1" applyAlignment="1"/>
    <xf numFmtId="0" fontId="9" fillId="10" borderId="0" xfId="0" applyFont="1" applyFill="1" applyBorder="1" applyAlignment="1"/>
    <xf numFmtId="0" fontId="7" fillId="10" borderId="0" xfId="0" applyFont="1" applyFill="1" applyBorder="1" applyAlignment="1"/>
    <xf numFmtId="0" fontId="14" fillId="10" borderId="0" xfId="0" applyFont="1" applyFill="1" applyAlignment="1"/>
    <xf numFmtId="0" fontId="7" fillId="9" borderId="0" xfId="0" applyFont="1" applyFill="1" applyAlignment="1">
      <alignment vertical="center"/>
    </xf>
    <xf numFmtId="0" fontId="8" fillId="12" borderId="0" xfId="0" applyFont="1" applyFill="1" applyAlignment="1"/>
    <xf numFmtId="0" fontId="0" fillId="10" borderId="0" xfId="0" applyFill="1" applyAlignment="1">
      <alignment vertical="center"/>
    </xf>
    <xf numFmtId="0" fontId="8" fillId="12" borderId="0" xfId="0" applyFont="1" applyFill="1" applyAlignment="1">
      <alignment vertical="center"/>
    </xf>
    <xf numFmtId="0" fontId="20" fillId="13" borderId="0" xfId="0" applyFont="1" applyFill="1" applyAlignment="1"/>
    <xf numFmtId="0" fontId="9" fillId="10" borderId="0" xfId="0" applyFont="1" applyFill="1" applyAlignment="1">
      <alignment vertical="center"/>
    </xf>
    <xf numFmtId="0" fontId="20" fillId="13" borderId="0" xfId="0" applyFont="1" applyFill="1" applyAlignment="1">
      <alignment vertical="center"/>
    </xf>
    <xf numFmtId="0" fontId="5" fillId="9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17" fillId="7" borderId="16" xfId="0" applyFont="1" applyFill="1" applyBorder="1" applyAlignment="1">
      <alignment horizontal="center" vertical="center" wrapText="1"/>
    </xf>
    <xf numFmtId="0" fontId="17" fillId="7" borderId="18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8" borderId="17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7" fillId="8" borderId="17" xfId="0" applyFont="1" applyFill="1" applyBorder="1" applyAlignment="1">
      <alignment vertical="center" wrapText="1"/>
    </xf>
    <xf numFmtId="0" fontId="7" fillId="8" borderId="0" xfId="0" applyFont="1" applyFill="1" applyAlignment="1">
      <alignment vertical="center"/>
    </xf>
    <xf numFmtId="0" fontId="17" fillId="7" borderId="17" xfId="0" applyFont="1" applyFill="1" applyBorder="1" applyAlignment="1">
      <alignment horizontal="left" vertical="center" wrapText="1"/>
    </xf>
    <xf numFmtId="0" fontId="17" fillId="8" borderId="16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left" vertical="center" wrapText="1"/>
    </xf>
    <xf numFmtId="0" fontId="0" fillId="10" borderId="0" xfId="0" applyFill="1"/>
    <xf numFmtId="0" fontId="7" fillId="10" borderId="0" xfId="0" applyFont="1" applyFill="1" applyAlignment="1">
      <alignment vertical="center"/>
    </xf>
    <xf numFmtId="0" fontId="7" fillId="9" borderId="0" xfId="0" applyFont="1" applyFill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4" fontId="9" fillId="9" borderId="0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center" vertical="center" wrapText="1"/>
    </xf>
    <xf numFmtId="2" fontId="9" fillId="8" borderId="0" xfId="0" applyNumberFormat="1" applyFont="1" applyFill="1" applyBorder="1" applyAlignment="1">
      <alignment horizontal="center" vertical="center" wrapText="1"/>
    </xf>
    <xf numFmtId="0" fontId="9" fillId="8" borderId="0" xfId="0" applyFont="1" applyFill="1" applyBorder="1" applyAlignment="1">
      <alignment horizontal="center" vertical="center"/>
    </xf>
    <xf numFmtId="0" fontId="11" fillId="8" borderId="0" xfId="0" applyFont="1" applyFill="1" applyBorder="1" applyAlignment="1">
      <alignment horizontal="center" vertical="center"/>
    </xf>
    <xf numFmtId="2" fontId="15" fillId="3" borderId="14" xfId="0" applyNumberFormat="1" applyFont="1" applyFill="1" applyBorder="1" applyAlignment="1">
      <alignment horizontal="center" vertical="center" wrapText="1"/>
    </xf>
    <xf numFmtId="2" fontId="22" fillId="8" borderId="17" xfId="1" applyNumberFormat="1" applyFont="1" applyFill="1" applyBorder="1" applyAlignment="1" applyProtection="1">
      <alignment horizontal="center" vertical="center" wrapText="1"/>
    </xf>
    <xf numFmtId="165" fontId="22" fillId="8" borderId="19" xfId="1" applyFont="1" applyFill="1" applyBorder="1" applyAlignment="1" applyProtection="1">
      <alignment horizontal="center" vertical="center" wrapText="1"/>
    </xf>
    <xf numFmtId="2" fontId="0" fillId="0" borderId="0" xfId="0" applyNumberFormat="1" applyAlignment="1">
      <alignment horizontal="center" vertical="center"/>
    </xf>
    <xf numFmtId="10" fontId="9" fillId="9" borderId="0" xfId="0" applyNumberFormat="1" applyFont="1" applyFill="1" applyBorder="1" applyAlignment="1">
      <alignment horizontal="left" vertical="center" wrapText="1"/>
    </xf>
    <xf numFmtId="166" fontId="9" fillId="9" borderId="0" xfId="0" applyNumberFormat="1" applyFont="1" applyFill="1" applyBorder="1" applyAlignment="1">
      <alignment horizontal="left"/>
    </xf>
    <xf numFmtId="166" fontId="11" fillId="9" borderId="0" xfId="0" applyNumberFormat="1" applyFont="1" applyFill="1" applyBorder="1" applyAlignment="1">
      <alignment horizontal="left"/>
    </xf>
    <xf numFmtId="2" fontId="12" fillId="2" borderId="10" xfId="0" applyNumberFormat="1" applyFont="1" applyFill="1" applyBorder="1" applyAlignment="1">
      <alignment horizontal="center" vertical="center" wrapText="1"/>
    </xf>
    <xf numFmtId="2" fontId="17" fillId="8" borderId="7" xfId="1" applyNumberFormat="1" applyFont="1" applyFill="1" applyBorder="1" applyAlignment="1" applyProtection="1">
      <alignment horizontal="center" vertical="center" wrapText="1"/>
    </xf>
    <xf numFmtId="2" fontId="17" fillId="8" borderId="8" xfId="1" applyNumberFormat="1" applyFont="1" applyFill="1" applyBorder="1" applyAlignment="1" applyProtection="1">
      <alignment horizontal="center" vertical="center" wrapText="1"/>
    </xf>
    <xf numFmtId="2" fontId="9" fillId="8" borderId="0" xfId="0" applyNumberFormat="1" applyFont="1" applyFill="1" applyBorder="1" applyAlignment="1">
      <alignment horizontal="center" vertical="center"/>
    </xf>
    <xf numFmtId="2" fontId="11" fillId="8" borderId="0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22" fillId="8" borderId="16" xfId="1" applyNumberFormat="1" applyFont="1" applyFill="1" applyBorder="1" applyAlignment="1" applyProtection="1">
      <alignment horizontal="center" vertical="center" wrapText="1"/>
    </xf>
    <xf numFmtId="2" fontId="25" fillId="2" borderId="12" xfId="0" applyNumberFormat="1" applyFont="1" applyFill="1" applyBorder="1" applyAlignment="1">
      <alignment horizontal="center" vertical="center"/>
    </xf>
    <xf numFmtId="2" fontId="25" fillId="2" borderId="5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 wrapText="1"/>
    </xf>
    <xf numFmtId="2" fontId="17" fillId="8" borderId="18" xfId="1" applyNumberFormat="1" applyFont="1" applyFill="1" applyBorder="1" applyAlignment="1" applyProtection="1">
      <alignment horizontal="center" vertical="center" wrapText="1"/>
    </xf>
    <xf numFmtId="2" fontId="22" fillId="8" borderId="18" xfId="1" applyNumberFormat="1" applyFont="1" applyFill="1" applyBorder="1" applyAlignment="1" applyProtection="1">
      <alignment horizontal="center" vertical="center" wrapText="1"/>
    </xf>
    <xf numFmtId="0" fontId="28" fillId="0" borderId="0" xfId="0" quotePrefix="1" applyFont="1" applyAlignment="1">
      <alignment wrapText="1"/>
    </xf>
    <xf numFmtId="0" fontId="28" fillId="0" borderId="0" xfId="0" quotePrefix="1" applyFont="1" applyAlignment="1">
      <alignment horizontal="center" vertical="top"/>
    </xf>
    <xf numFmtId="4" fontId="17" fillId="8" borderId="18" xfId="1" applyNumberFormat="1" applyFont="1" applyFill="1" applyBorder="1" applyAlignment="1" applyProtection="1">
      <alignment horizontal="center" vertical="center" wrapText="1"/>
    </xf>
    <xf numFmtId="4" fontId="73" fillId="62" borderId="17" xfId="1" applyNumberFormat="1" applyFont="1" applyFill="1" applyBorder="1" applyAlignment="1" applyProtection="1">
      <alignment horizontal="center" vertical="center" wrapText="1"/>
    </xf>
    <xf numFmtId="4" fontId="17" fillId="7" borderId="18" xfId="1" applyNumberFormat="1" applyFont="1" applyFill="1" applyBorder="1" applyAlignment="1" applyProtection="1">
      <alignment horizontal="center" vertical="center" wrapText="1"/>
    </xf>
    <xf numFmtId="4" fontId="17" fillId="7" borderId="7" xfId="1" applyNumberFormat="1" applyFont="1" applyFill="1" applyBorder="1" applyAlignment="1" applyProtection="1">
      <alignment horizontal="center" vertical="center" wrapText="1"/>
    </xf>
    <xf numFmtId="4" fontId="17" fillId="7" borderId="9" xfId="1" applyNumberFormat="1" applyFont="1" applyFill="1" applyBorder="1" applyAlignment="1" applyProtection="1">
      <alignment horizontal="center" vertical="center" wrapText="1"/>
    </xf>
    <xf numFmtId="4" fontId="17" fillId="7" borderId="7" xfId="1" applyNumberFormat="1" applyFont="1" applyFill="1" applyBorder="1" applyAlignment="1" applyProtection="1">
      <alignment horizontal="right" vertical="center" wrapText="1"/>
    </xf>
    <xf numFmtId="4" fontId="17" fillId="7" borderId="8" xfId="1" applyNumberFormat="1" applyFont="1" applyFill="1" applyBorder="1" applyAlignment="1" applyProtection="1">
      <alignment horizontal="right" vertical="center" wrapText="1"/>
    </xf>
    <xf numFmtId="4" fontId="17" fillId="7" borderId="9" xfId="1" applyNumberFormat="1" applyFont="1" applyFill="1" applyBorder="1" applyAlignment="1" applyProtection="1">
      <alignment horizontal="right" vertical="center" wrapText="1"/>
    </xf>
    <xf numFmtId="4" fontId="17" fillId="7" borderId="17" xfId="1" applyNumberFormat="1" applyFont="1" applyFill="1" applyBorder="1" applyAlignment="1" applyProtection="1">
      <alignment horizontal="right" vertical="center" wrapText="1"/>
    </xf>
    <xf numFmtId="4" fontId="17" fillId="8" borderId="17" xfId="1" applyNumberFormat="1" applyFont="1" applyFill="1" applyBorder="1" applyAlignment="1" applyProtection="1">
      <alignment horizontal="center" vertical="center" wrapText="1"/>
    </xf>
    <xf numFmtId="4" fontId="17" fillId="8" borderId="7" xfId="1" applyNumberFormat="1" applyFont="1" applyFill="1" applyBorder="1" applyAlignment="1" applyProtection="1">
      <alignment horizontal="center" vertical="center" wrapText="1"/>
    </xf>
    <xf numFmtId="4" fontId="17" fillId="8" borderId="8" xfId="1" applyNumberFormat="1" applyFont="1" applyFill="1" applyBorder="1" applyAlignment="1" applyProtection="1">
      <alignment horizontal="center" vertical="center" wrapText="1"/>
    </xf>
    <xf numFmtId="4" fontId="17" fillId="8" borderId="9" xfId="1" applyNumberFormat="1" applyFont="1" applyFill="1" applyBorder="1" applyAlignment="1" applyProtection="1">
      <alignment horizontal="center" vertical="center" wrapText="1"/>
    </xf>
    <xf numFmtId="4" fontId="17" fillId="8" borderId="7" xfId="1" applyNumberFormat="1" applyFont="1" applyFill="1" applyBorder="1" applyAlignment="1" applyProtection="1">
      <alignment horizontal="right" vertical="center" wrapText="1"/>
    </xf>
    <xf numFmtId="4" fontId="17" fillId="8" borderId="8" xfId="1" applyNumberFormat="1" applyFont="1" applyFill="1" applyBorder="1" applyAlignment="1" applyProtection="1">
      <alignment horizontal="right" vertical="center" wrapText="1"/>
    </xf>
    <xf numFmtId="4" fontId="17" fillId="8" borderId="9" xfId="1" applyNumberFormat="1" applyFont="1" applyFill="1" applyBorder="1" applyAlignment="1" applyProtection="1">
      <alignment horizontal="right" vertical="center" wrapText="1"/>
    </xf>
    <xf numFmtId="4" fontId="17" fillId="8" borderId="17" xfId="1" applyNumberFormat="1" applyFont="1" applyFill="1" applyBorder="1" applyAlignment="1" applyProtection="1">
      <alignment horizontal="right" vertical="center" wrapText="1"/>
    </xf>
    <xf numFmtId="4" fontId="17" fillId="8" borderId="17" xfId="0" applyNumberFormat="1" applyFont="1" applyFill="1" applyBorder="1" applyAlignment="1">
      <alignment horizontal="center" vertical="center" wrapText="1"/>
    </xf>
    <xf numFmtId="4" fontId="9" fillId="8" borderId="17" xfId="0" applyNumberFormat="1" applyFont="1" applyFill="1" applyBorder="1" applyAlignment="1">
      <alignment vertical="center" wrapText="1"/>
    </xf>
    <xf numFmtId="4" fontId="9" fillId="0" borderId="17" xfId="0" applyNumberFormat="1" applyFont="1" applyBorder="1" applyAlignment="1">
      <alignment horizontal="right" vertical="top" wrapText="1"/>
    </xf>
    <xf numFmtId="4" fontId="15" fillId="3" borderId="14" xfId="0" applyNumberFormat="1" applyFont="1" applyFill="1" applyBorder="1" applyAlignment="1">
      <alignment horizontal="center" vertical="center" wrapText="1"/>
    </xf>
    <xf numFmtId="4" fontId="16" fillId="3" borderId="14" xfId="0" applyNumberFormat="1" applyFont="1" applyFill="1" applyBorder="1" applyAlignment="1">
      <alignment vertical="top" wrapText="1"/>
    </xf>
    <xf numFmtId="4" fontId="16" fillId="3" borderId="15" xfId="0" applyNumberFormat="1" applyFont="1" applyFill="1" applyBorder="1" applyAlignment="1">
      <alignment vertical="top" wrapText="1"/>
    </xf>
    <xf numFmtId="4" fontId="22" fillId="8" borderId="17" xfId="1" applyNumberFormat="1" applyFont="1" applyFill="1" applyBorder="1" applyAlignment="1" applyProtection="1">
      <alignment horizontal="center" vertical="center" wrapText="1"/>
    </xf>
    <xf numFmtId="4" fontId="22" fillId="8" borderId="18" xfId="1" applyNumberFormat="1" applyFont="1" applyFill="1" applyBorder="1" applyAlignment="1" applyProtection="1">
      <alignment horizontal="center" vertical="center" wrapText="1"/>
    </xf>
    <xf numFmtId="4" fontId="22" fillId="8" borderId="16" xfId="1" applyNumberFormat="1" applyFont="1" applyFill="1" applyBorder="1" applyAlignment="1" applyProtection="1">
      <alignment horizontal="center" vertical="center" wrapText="1"/>
    </xf>
    <xf numFmtId="4" fontId="22" fillId="8" borderId="19" xfId="1" applyNumberFormat="1" applyFont="1" applyFill="1" applyBorder="1" applyAlignment="1" applyProtection="1">
      <alignment horizontal="center" vertical="center" wrapText="1"/>
    </xf>
    <xf numFmtId="4" fontId="22" fillId="8" borderId="16" xfId="1" applyNumberFormat="1" applyFont="1" applyFill="1" applyBorder="1" applyAlignment="1" applyProtection="1">
      <alignment vertical="top" wrapText="1"/>
    </xf>
    <xf numFmtId="4" fontId="22" fillId="8" borderId="18" xfId="1" applyNumberFormat="1" applyFont="1" applyFill="1" applyBorder="1" applyAlignment="1" applyProtection="1">
      <alignment vertical="top" wrapText="1"/>
    </xf>
    <xf numFmtId="4" fontId="22" fillId="8" borderId="19" xfId="1" applyNumberFormat="1" applyFont="1" applyFill="1" applyBorder="1" applyAlignment="1" applyProtection="1">
      <alignment vertical="top" wrapText="1"/>
    </xf>
    <xf numFmtId="4" fontId="23" fillId="0" borderId="17" xfId="0" applyNumberFormat="1" applyFont="1" applyBorder="1" applyAlignment="1">
      <alignment horizontal="right" vertical="top" wrapText="1"/>
    </xf>
    <xf numFmtId="4" fontId="18" fillId="2" borderId="17" xfId="1" applyNumberFormat="1" applyFont="1" applyFill="1" applyBorder="1" applyAlignment="1" applyProtection="1">
      <alignment horizontal="center" vertical="center" wrapText="1"/>
    </xf>
    <xf numFmtId="4" fontId="18" fillId="2" borderId="18" xfId="1" applyNumberFormat="1" applyFont="1" applyFill="1" applyBorder="1" applyAlignment="1" applyProtection="1">
      <alignment horizontal="center" vertical="center" wrapText="1"/>
    </xf>
    <xf numFmtId="4" fontId="18" fillId="2" borderId="7" xfId="1" applyNumberFormat="1" applyFont="1" applyFill="1" applyBorder="1" applyAlignment="1" applyProtection="1">
      <alignment horizontal="center" vertical="center" wrapText="1"/>
    </xf>
    <xf numFmtId="4" fontId="18" fillId="2" borderId="8" xfId="1" applyNumberFormat="1" applyFont="1" applyFill="1" applyBorder="1" applyAlignment="1" applyProtection="1">
      <alignment horizontal="center" vertical="center" wrapText="1"/>
    </xf>
    <xf numFmtId="4" fontId="18" fillId="2" borderId="9" xfId="1" applyNumberFormat="1" applyFont="1" applyFill="1" applyBorder="1" applyAlignment="1" applyProtection="1">
      <alignment horizontal="center" vertical="center" wrapText="1"/>
    </xf>
    <xf numFmtId="4" fontId="18" fillId="2" borderId="20" xfId="1" applyNumberFormat="1" applyFont="1" applyFill="1" applyBorder="1" applyAlignment="1" applyProtection="1">
      <alignment horizontal="right" vertical="center" wrapText="1"/>
    </xf>
    <xf numFmtId="4" fontId="18" fillId="2" borderId="8" xfId="1" applyNumberFormat="1" applyFont="1" applyFill="1" applyBorder="1" applyAlignment="1" applyProtection="1">
      <alignment horizontal="right" vertical="center" wrapText="1"/>
    </xf>
    <xf numFmtId="4" fontId="18" fillId="2" borderId="9" xfId="1" applyNumberFormat="1" applyFont="1" applyFill="1" applyBorder="1" applyAlignment="1" applyProtection="1">
      <alignment horizontal="right" vertical="center" wrapText="1"/>
    </xf>
    <xf numFmtId="4" fontId="18" fillId="2" borderId="17" xfId="1" applyNumberFormat="1" applyFont="1" applyFill="1" applyBorder="1" applyAlignment="1" applyProtection="1">
      <alignment horizontal="right" vertical="center" wrapText="1"/>
    </xf>
    <xf numFmtId="4" fontId="17" fillId="8" borderId="20" xfId="1" applyNumberFormat="1" applyFont="1" applyFill="1" applyBorder="1" applyAlignment="1" applyProtection="1">
      <alignment horizontal="right" vertical="center" wrapText="1"/>
    </xf>
    <xf numFmtId="4" fontId="22" fillId="8" borderId="16" xfId="1" applyNumberFormat="1" applyFont="1" applyFill="1" applyBorder="1" applyAlignment="1" applyProtection="1">
      <alignment vertical="center" wrapText="1"/>
    </xf>
    <xf numFmtId="4" fontId="22" fillId="8" borderId="18" xfId="1" applyNumberFormat="1" applyFont="1" applyFill="1" applyBorder="1" applyAlignment="1" applyProtection="1">
      <alignment vertical="center" wrapText="1"/>
    </xf>
    <xf numFmtId="4" fontId="22" fillId="8" borderId="19" xfId="1" applyNumberFormat="1" applyFont="1" applyFill="1" applyBorder="1" applyAlignment="1" applyProtection="1">
      <alignment vertical="center" wrapText="1"/>
    </xf>
    <xf numFmtId="4" fontId="23" fillId="0" borderId="17" xfId="0" applyNumberFormat="1" applyFont="1" applyBorder="1" applyAlignment="1">
      <alignment horizontal="right" vertical="center" wrapText="1"/>
    </xf>
    <xf numFmtId="4" fontId="17" fillId="8" borderId="20" xfId="1" applyNumberFormat="1" applyFont="1" applyFill="1" applyBorder="1" applyAlignment="1" applyProtection="1">
      <alignment vertical="center" wrapText="1"/>
    </xf>
    <xf numFmtId="4" fontId="17" fillId="8" borderId="8" xfId="1" applyNumberFormat="1" applyFont="1" applyFill="1" applyBorder="1" applyAlignment="1" applyProtection="1">
      <alignment vertical="center" wrapText="1"/>
    </xf>
    <xf numFmtId="4" fontId="17" fillId="8" borderId="9" xfId="1" applyNumberFormat="1" applyFont="1" applyFill="1" applyBorder="1" applyAlignment="1" applyProtection="1">
      <alignment vertical="center" wrapText="1"/>
    </xf>
    <xf numFmtId="4" fontId="8" fillId="8" borderId="17" xfId="0" applyNumberFormat="1" applyFont="1" applyFill="1" applyBorder="1" applyAlignment="1">
      <alignment horizontal="right" vertical="center" wrapText="1"/>
    </xf>
    <xf numFmtId="4" fontId="18" fillId="2" borderId="20" xfId="1" applyNumberFormat="1" applyFont="1" applyFill="1" applyBorder="1" applyAlignment="1" applyProtection="1">
      <alignment horizontal="right" vertical="top" wrapText="1"/>
    </xf>
    <xf numFmtId="4" fontId="18" fillId="2" borderId="8" xfId="1" applyNumberFormat="1" applyFont="1" applyFill="1" applyBorder="1" applyAlignment="1" applyProtection="1">
      <alignment horizontal="right" vertical="top" wrapText="1"/>
    </xf>
    <xf numFmtId="4" fontId="18" fillId="2" borderId="9" xfId="1" applyNumberFormat="1" applyFont="1" applyFill="1" applyBorder="1" applyAlignment="1" applyProtection="1">
      <alignment horizontal="right" vertical="top" wrapText="1"/>
    </xf>
    <xf numFmtId="4" fontId="18" fillId="2" borderId="17" xfId="1" applyNumberFormat="1" applyFont="1" applyFill="1" applyBorder="1" applyAlignment="1" applyProtection="1">
      <alignment horizontal="right" vertical="top" wrapText="1"/>
    </xf>
    <xf numFmtId="4" fontId="28" fillId="0" borderId="0" xfId="0" applyNumberFormat="1" applyFont="1"/>
    <xf numFmtId="4" fontId="28" fillId="0" borderId="0" xfId="0" applyNumberFormat="1" applyFont="1" applyAlignment="1">
      <alignment horizontal="right" vertical="top"/>
    </xf>
    <xf numFmtId="4" fontId="17" fillId="8" borderId="16" xfId="1" applyNumberFormat="1" applyFont="1" applyFill="1" applyBorder="1" applyAlignment="1" applyProtection="1">
      <alignment horizontal="center" vertical="center" wrapText="1"/>
    </xf>
    <xf numFmtId="4" fontId="17" fillId="8" borderId="19" xfId="1" applyNumberFormat="1" applyFont="1" applyFill="1" applyBorder="1" applyAlignment="1" applyProtection="1">
      <alignment horizontal="center" vertical="center" wrapText="1"/>
    </xf>
    <xf numFmtId="4" fontId="17" fillId="8" borderId="16" xfId="1" applyNumberFormat="1" applyFont="1" applyFill="1" applyBorder="1" applyAlignment="1" applyProtection="1">
      <alignment horizontal="right" vertical="center" wrapText="1"/>
    </xf>
    <xf numFmtId="4" fontId="17" fillId="8" borderId="18" xfId="1" applyNumberFormat="1" applyFont="1" applyFill="1" applyBorder="1" applyAlignment="1" applyProtection="1">
      <alignment horizontal="right" vertical="center" wrapText="1"/>
    </xf>
    <xf numFmtId="4" fontId="17" fillId="8" borderId="19" xfId="1" applyNumberFormat="1" applyFont="1" applyFill="1" applyBorder="1" applyAlignment="1" applyProtection="1">
      <alignment horizontal="right" vertical="center" wrapText="1"/>
    </xf>
    <xf numFmtId="0" fontId="17" fillId="63" borderId="16" xfId="0" applyFont="1" applyFill="1" applyBorder="1" applyAlignment="1">
      <alignment horizontal="center" vertical="center" wrapText="1"/>
    </xf>
    <xf numFmtId="0" fontId="17" fillId="63" borderId="17" xfId="0" applyFont="1" applyFill="1" applyBorder="1" applyAlignment="1">
      <alignment horizontal="center" vertical="center" wrapText="1"/>
    </xf>
    <xf numFmtId="0" fontId="17" fillId="63" borderId="18" xfId="0" applyFont="1" applyFill="1" applyBorder="1" applyAlignment="1">
      <alignment horizontal="center" vertical="center" wrapText="1"/>
    </xf>
    <xf numFmtId="0" fontId="18" fillId="63" borderId="17" xfId="0" applyFont="1" applyFill="1" applyBorder="1" applyAlignment="1">
      <alignment horizontal="left" vertical="center" wrapText="1"/>
    </xf>
    <xf numFmtId="2" fontId="17" fillId="63" borderId="17" xfId="1" applyNumberFormat="1" applyFont="1" applyFill="1" applyBorder="1" applyAlignment="1" applyProtection="1">
      <alignment horizontal="center" vertical="center" wrapText="1"/>
    </xf>
    <xf numFmtId="2" fontId="17" fillId="63" borderId="18" xfId="1" applyNumberFormat="1" applyFont="1" applyFill="1" applyBorder="1" applyAlignment="1" applyProtection="1">
      <alignment horizontal="center" vertical="center" wrapText="1"/>
    </xf>
    <xf numFmtId="2" fontId="17" fillId="63" borderId="7" xfId="1" applyNumberFormat="1" applyFont="1" applyFill="1" applyBorder="1" applyAlignment="1" applyProtection="1">
      <alignment horizontal="center" vertical="center" wrapText="1"/>
    </xf>
    <xf numFmtId="2" fontId="17" fillId="63" borderId="8" xfId="1" applyNumberFormat="1" applyFont="1" applyFill="1" applyBorder="1" applyAlignment="1" applyProtection="1">
      <alignment horizontal="center" vertical="center" wrapText="1"/>
    </xf>
    <xf numFmtId="165" fontId="17" fillId="63" borderId="9" xfId="1" applyFont="1" applyFill="1" applyBorder="1" applyAlignment="1" applyProtection="1">
      <alignment horizontal="center" vertical="center" wrapText="1"/>
    </xf>
    <xf numFmtId="165" fontId="17" fillId="63" borderId="7" xfId="1" applyFont="1" applyFill="1" applyBorder="1" applyAlignment="1" applyProtection="1">
      <alignment horizontal="right" vertical="center" wrapText="1"/>
    </xf>
    <xf numFmtId="165" fontId="17" fillId="63" borderId="8" xfId="1" applyFont="1" applyFill="1" applyBorder="1" applyAlignment="1" applyProtection="1">
      <alignment horizontal="right" vertical="center" wrapText="1"/>
    </xf>
    <xf numFmtId="165" fontId="17" fillId="63" borderId="9" xfId="1" applyFont="1" applyFill="1" applyBorder="1" applyAlignment="1" applyProtection="1">
      <alignment horizontal="right" vertical="center" wrapText="1"/>
    </xf>
    <xf numFmtId="165" fontId="17" fillId="63" borderId="17" xfId="1" applyFont="1" applyFill="1" applyBorder="1" applyAlignment="1" applyProtection="1">
      <alignment horizontal="right" vertical="center" wrapText="1"/>
    </xf>
    <xf numFmtId="167" fontId="28" fillId="10" borderId="17" xfId="4" applyFont="1" applyFill="1" applyBorder="1" applyAlignment="1">
      <alignment horizontal="right" vertical="center" wrapText="1"/>
    </xf>
    <xf numFmtId="2" fontId="17" fillId="8" borderId="18" xfId="0" applyNumberFormat="1" applyFont="1" applyFill="1" applyBorder="1" applyAlignment="1">
      <alignment horizontal="center" vertical="center" wrapText="1"/>
    </xf>
    <xf numFmtId="0" fontId="17" fillId="8" borderId="18" xfId="0" applyNumberFormat="1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left" vertical="center" wrapText="1"/>
    </xf>
    <xf numFmtId="4" fontId="17" fillId="0" borderId="17" xfId="1" applyNumberFormat="1" applyFont="1" applyFill="1" applyBorder="1" applyAlignment="1" applyProtection="1">
      <alignment horizontal="center" vertical="center" wrapText="1"/>
    </xf>
    <xf numFmtId="4" fontId="17" fillId="0" borderId="7" xfId="1" applyNumberFormat="1" applyFont="1" applyFill="1" applyBorder="1" applyAlignment="1" applyProtection="1">
      <alignment horizontal="center" vertical="center" wrapText="1"/>
    </xf>
    <xf numFmtId="4" fontId="17" fillId="0" borderId="8" xfId="1" applyNumberFormat="1" applyFont="1" applyFill="1" applyBorder="1" applyAlignment="1" applyProtection="1">
      <alignment horizontal="center" vertical="center" wrapText="1"/>
    </xf>
    <xf numFmtId="4" fontId="17" fillId="0" borderId="9" xfId="1" applyNumberFormat="1" applyFont="1" applyFill="1" applyBorder="1" applyAlignment="1" applyProtection="1">
      <alignment horizontal="center" vertical="center" wrapText="1"/>
    </xf>
    <xf numFmtId="4" fontId="17" fillId="0" borderId="7" xfId="1" applyNumberFormat="1" applyFont="1" applyFill="1" applyBorder="1" applyAlignment="1" applyProtection="1">
      <alignment horizontal="right" vertical="center" wrapText="1"/>
    </xf>
    <xf numFmtId="4" fontId="17" fillId="0" borderId="8" xfId="1" applyNumberFormat="1" applyFont="1" applyFill="1" applyBorder="1" applyAlignment="1" applyProtection="1">
      <alignment horizontal="right" vertical="center" wrapText="1"/>
    </xf>
    <xf numFmtId="4" fontId="17" fillId="0" borderId="9" xfId="1" applyNumberFormat="1" applyFont="1" applyFill="1" applyBorder="1" applyAlignment="1" applyProtection="1">
      <alignment horizontal="right" vertical="center" wrapText="1"/>
    </xf>
    <xf numFmtId="4" fontId="17" fillId="0" borderId="17" xfId="1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0" fontId="0" fillId="0" borderId="0" xfId="0" applyFill="1" applyAlignment="1"/>
    <xf numFmtId="0" fontId="0" fillId="0" borderId="0" xfId="0" applyAlignment="1"/>
    <xf numFmtId="0" fontId="74" fillId="0" borderId="0" xfId="2116"/>
    <xf numFmtId="0" fontId="74" fillId="0" borderId="62" xfId="2116" applyBorder="1" applyAlignment="1">
      <alignment horizontal="center" vertical="center" wrapText="1"/>
    </xf>
    <xf numFmtId="0" fontId="74" fillId="0" borderId="63" xfId="2116" applyBorder="1" applyAlignment="1">
      <alignment horizontal="center" vertical="center"/>
    </xf>
    <xf numFmtId="0" fontId="74" fillId="0" borderId="64" xfId="2116" applyBorder="1" applyAlignment="1">
      <alignment horizontal="center" vertical="center"/>
    </xf>
    <xf numFmtId="0" fontId="74" fillId="65" borderId="64" xfId="2116" applyFill="1" applyBorder="1" applyAlignment="1">
      <alignment horizontal="center" vertical="center"/>
    </xf>
    <xf numFmtId="0" fontId="74" fillId="66" borderId="64" xfId="2116" applyFill="1" applyBorder="1" applyAlignment="1">
      <alignment horizontal="center" vertical="center"/>
    </xf>
    <xf numFmtId="0" fontId="74" fillId="64" borderId="64" xfId="2116" applyFill="1" applyBorder="1" applyAlignment="1">
      <alignment horizontal="center" vertical="center"/>
    </xf>
    <xf numFmtId="0" fontId="74" fillId="0" borderId="65" xfId="2116" applyBorder="1" applyAlignment="1">
      <alignment horizontal="center" vertical="center"/>
    </xf>
    <xf numFmtId="0" fontId="1" fillId="0" borderId="22" xfId="2116" applyFont="1" applyBorder="1" applyAlignment="1">
      <alignment horizontal="center" vertical="center"/>
    </xf>
    <xf numFmtId="0" fontId="74" fillId="0" borderId="61" xfId="2116" applyBorder="1"/>
    <xf numFmtId="0" fontId="1" fillId="0" borderId="68" xfId="2116" applyFont="1" applyBorder="1" applyAlignment="1">
      <alignment horizontal="center" vertical="center"/>
    </xf>
    <xf numFmtId="0" fontId="1" fillId="0" borderId="69" xfId="2116" applyFont="1" applyBorder="1" applyAlignment="1">
      <alignment horizontal="left" vertical="center"/>
    </xf>
    <xf numFmtId="0" fontId="1" fillId="64" borderId="70" xfId="2116" applyFont="1" applyFill="1" applyBorder="1" applyAlignment="1">
      <alignment horizontal="center" vertical="center" wrapText="1"/>
    </xf>
    <xf numFmtId="4" fontId="74" fillId="64" borderId="70" xfId="2116" applyNumberFormat="1" applyFill="1" applyBorder="1" applyAlignment="1">
      <alignment horizontal="center" vertical="center"/>
    </xf>
    <xf numFmtId="0" fontId="1" fillId="66" borderId="70" xfId="2116" applyFont="1" applyFill="1" applyBorder="1" applyAlignment="1">
      <alignment horizontal="center" vertical="center"/>
    </xf>
    <xf numFmtId="4" fontId="74" fillId="66" borderId="70" xfId="2116" applyNumberFormat="1" applyFill="1" applyBorder="1" applyAlignment="1">
      <alignment horizontal="center" vertical="center"/>
    </xf>
    <xf numFmtId="0" fontId="1" fillId="65" borderId="70" xfId="2116" applyFont="1" applyFill="1" applyBorder="1" applyAlignment="1">
      <alignment horizontal="center" vertical="center" wrapText="1"/>
    </xf>
    <xf numFmtId="4" fontId="74" fillId="65" borderId="70" xfId="2116" applyNumberFormat="1" applyFill="1" applyBorder="1" applyAlignment="1">
      <alignment horizontal="center" vertical="center"/>
    </xf>
    <xf numFmtId="4" fontId="74" fillId="0" borderId="70" xfId="2116" applyNumberFormat="1" applyFill="1" applyBorder="1" applyAlignment="1">
      <alignment horizontal="center" vertical="center"/>
    </xf>
    <xf numFmtId="4" fontId="74" fillId="0" borderId="71" xfId="2116" applyNumberFormat="1" applyFill="1" applyBorder="1" applyAlignment="1">
      <alignment horizontal="center" vertical="center"/>
    </xf>
    <xf numFmtId="4" fontId="74" fillId="0" borderId="68" xfId="2116" applyNumberFormat="1" applyBorder="1" applyAlignment="1">
      <alignment horizontal="center" vertical="center"/>
    </xf>
    <xf numFmtId="0" fontId="22" fillId="0" borderId="16" xfId="0" applyFont="1" applyFill="1" applyBorder="1" applyAlignment="1">
      <alignment vertical="top" wrapText="1"/>
    </xf>
    <xf numFmtId="0" fontId="78" fillId="9" borderId="0" xfId="0" applyFont="1" applyFill="1" applyBorder="1" applyAlignment="1">
      <alignment horizontal="left"/>
    </xf>
    <xf numFmtId="0" fontId="6" fillId="8" borderId="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left" vertical="center" wrapText="1"/>
    </xf>
    <xf numFmtId="2" fontId="12" fillId="2" borderId="10" xfId="0" applyNumberFormat="1" applyFont="1" applyFill="1" applyBorder="1" applyAlignment="1">
      <alignment horizontal="center" vertical="center" wrapText="1"/>
    </xf>
    <xf numFmtId="0" fontId="77" fillId="0" borderId="67" xfId="2116" applyFont="1" applyBorder="1" applyAlignment="1">
      <alignment horizontal="center" vertical="center"/>
    </xf>
    <xf numFmtId="0" fontId="77" fillId="0" borderId="66" xfId="2116" applyFont="1" applyBorder="1" applyAlignment="1">
      <alignment horizontal="center" vertical="center"/>
    </xf>
    <xf numFmtId="0" fontId="15" fillId="9" borderId="10" xfId="0" applyFont="1" applyFill="1" applyBorder="1" applyAlignment="1">
      <alignment horizontal="center" vertical="center"/>
    </xf>
    <xf numFmtId="0" fontId="5" fillId="0" borderId="0" xfId="0" applyFont="1"/>
    <xf numFmtId="0" fontId="13" fillId="0" borderId="10" xfId="0" applyFont="1" applyBorder="1" applyAlignment="1">
      <alignment horizontal="justify" vertical="top" wrapText="1"/>
    </xf>
    <xf numFmtId="10" fontId="13" fillId="0" borderId="10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justify" vertical="top" wrapText="1"/>
    </xf>
    <xf numFmtId="0" fontId="13" fillId="0" borderId="10" xfId="0" applyFont="1" applyBorder="1" applyAlignment="1">
      <alignment horizontal="justify" vertical="center" wrapText="1"/>
    </xf>
    <xf numFmtId="10" fontId="13" fillId="0" borderId="10" xfId="0" applyNumberFormat="1" applyFont="1" applyBorder="1" applyAlignment="1">
      <alignment horizontal="center" vertical="center" wrapText="1"/>
    </xf>
    <xf numFmtId="10" fontId="79" fillId="11" borderId="10" xfId="5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10" fontId="13" fillId="0" borderId="10" xfId="0" applyNumberFormat="1" applyFont="1" applyBorder="1" applyAlignment="1">
      <alignment horizontal="center"/>
    </xf>
    <xf numFmtId="0" fontId="80" fillId="0" borderId="10" xfId="0" applyFont="1" applyBorder="1" applyAlignment="1">
      <alignment horizontal="left" vertical="center"/>
    </xf>
    <xf numFmtId="10" fontId="80" fillId="2" borderId="10" xfId="2" applyNumberFormat="1" applyFont="1" applyFill="1" applyBorder="1" applyAlignment="1" applyProtection="1">
      <alignment horizontal="center" vertical="center"/>
    </xf>
    <xf numFmtId="0" fontId="79" fillId="0" borderId="13" xfId="5" applyFont="1" applyBorder="1" applyAlignment="1">
      <alignment horizontal="center"/>
    </xf>
    <xf numFmtId="0" fontId="80" fillId="0" borderId="15" xfId="5" applyFont="1" applyBorder="1" applyAlignment="1">
      <alignment horizontal="center"/>
    </xf>
    <xf numFmtId="0" fontId="80" fillId="0" borderId="10" xfId="5" applyFont="1" applyBorder="1" applyAlignment="1">
      <alignment horizontal="center"/>
    </xf>
    <xf numFmtId="0" fontId="29" fillId="10" borderId="7" xfId="5" applyFill="1" applyBorder="1" applyAlignment="1">
      <alignment horizontal="center"/>
    </xf>
    <xf numFmtId="7" fontId="79" fillId="10" borderId="15" xfId="5" applyNumberFormat="1" applyFont="1" applyFill="1" applyBorder="1" applyAlignment="1">
      <alignment horizontal="center"/>
    </xf>
    <xf numFmtId="7" fontId="79" fillId="10" borderId="1" xfId="5" applyNumberFormat="1" applyFont="1" applyFill="1" applyBorder="1" applyAlignment="1">
      <alignment horizontal="center"/>
    </xf>
    <xf numFmtId="0" fontId="79" fillId="0" borderId="10" xfId="5" applyFont="1" applyBorder="1" applyAlignment="1">
      <alignment horizontal="center" vertical="center" wrapText="1"/>
    </xf>
    <xf numFmtId="7" fontId="79" fillId="10" borderId="10" xfId="5" applyNumberFormat="1" applyFont="1" applyFill="1" applyBorder="1" applyAlignment="1">
      <alignment horizontal="center" vertical="center"/>
    </xf>
    <xf numFmtId="10" fontId="80" fillId="11" borderId="10" xfId="5" applyNumberFormat="1" applyFont="1" applyFill="1" applyBorder="1" applyAlignment="1">
      <alignment horizontal="center" vertical="center"/>
    </xf>
    <xf numFmtId="4" fontId="81" fillId="2" borderId="10" xfId="0" applyNumberFormat="1" applyFont="1" applyFill="1" applyBorder="1" applyAlignment="1"/>
  </cellXfs>
  <cellStyles count="2130">
    <cellStyle name="20% - Accent1" xfId="38" xr:uid="{00000000-0005-0000-0000-000000000000}"/>
    <cellStyle name="20% - Accent1 2" xfId="39" xr:uid="{00000000-0005-0000-0000-000001000000}"/>
    <cellStyle name="20% - Accent2" xfId="40" xr:uid="{00000000-0005-0000-0000-000002000000}"/>
    <cellStyle name="20% - Accent2 2" xfId="41" xr:uid="{00000000-0005-0000-0000-000003000000}"/>
    <cellStyle name="20% - Accent3" xfId="42" xr:uid="{00000000-0005-0000-0000-000004000000}"/>
    <cellStyle name="20% - Accent3 2" xfId="43" xr:uid="{00000000-0005-0000-0000-000005000000}"/>
    <cellStyle name="20% - Accent4" xfId="44" xr:uid="{00000000-0005-0000-0000-000006000000}"/>
    <cellStyle name="20% - Accent4 2" xfId="45" xr:uid="{00000000-0005-0000-0000-000007000000}"/>
    <cellStyle name="20% - Accent5" xfId="46" xr:uid="{00000000-0005-0000-0000-000008000000}"/>
    <cellStyle name="20% - Accent5 2" xfId="47" xr:uid="{00000000-0005-0000-0000-000009000000}"/>
    <cellStyle name="20% - Accent6" xfId="48" xr:uid="{00000000-0005-0000-0000-00000A000000}"/>
    <cellStyle name="20% - Accent6 2" xfId="49" xr:uid="{00000000-0005-0000-0000-00000B000000}"/>
    <cellStyle name="20% - Ênfase1 2" xfId="51" xr:uid="{00000000-0005-0000-0000-00000C000000}"/>
    <cellStyle name="20% - Ênfase1 2 2" xfId="52" xr:uid="{00000000-0005-0000-0000-00000D000000}"/>
    <cellStyle name="20% - Ênfase1 3" xfId="53" xr:uid="{00000000-0005-0000-0000-00000E000000}"/>
    <cellStyle name="20% - Ênfase1 3 2" xfId="687" xr:uid="{00000000-0005-0000-0000-00000F000000}"/>
    <cellStyle name="20% - Ênfase1 3 3" xfId="979" xr:uid="{00000000-0005-0000-0000-000010000000}"/>
    <cellStyle name="20% - Ênfase1 3 4" xfId="396" xr:uid="{00000000-0005-0000-0000-000011000000}"/>
    <cellStyle name="20% - Ênfase1 4" xfId="54" xr:uid="{00000000-0005-0000-0000-000012000000}"/>
    <cellStyle name="20% - Ênfase1 4 2" xfId="55" xr:uid="{00000000-0005-0000-0000-000013000000}"/>
    <cellStyle name="20% - Ênfase1 4 2 2" xfId="688" xr:uid="{00000000-0005-0000-0000-000014000000}"/>
    <cellStyle name="20% - Ênfase1 4 2 3" xfId="980" xr:uid="{00000000-0005-0000-0000-000015000000}"/>
    <cellStyle name="20% - Ênfase1 4 2 4" xfId="398" xr:uid="{00000000-0005-0000-0000-000016000000}"/>
    <cellStyle name="20% - Ênfase1 5" xfId="56" xr:uid="{00000000-0005-0000-0000-000017000000}"/>
    <cellStyle name="20% - Ênfase1 5 2" xfId="689" xr:uid="{00000000-0005-0000-0000-000018000000}"/>
    <cellStyle name="20% - Ênfase1 5 3" xfId="981" xr:uid="{00000000-0005-0000-0000-000019000000}"/>
    <cellStyle name="20% - Ênfase1 5 4" xfId="399" xr:uid="{00000000-0005-0000-0000-00001A000000}"/>
    <cellStyle name="20% - Ênfase1 6" xfId="50" xr:uid="{00000000-0005-0000-0000-00001B000000}"/>
    <cellStyle name="20% - Ênfase1 6 2" xfId="686" xr:uid="{00000000-0005-0000-0000-00001C000000}"/>
    <cellStyle name="20% - Ênfase1 6 3" xfId="978" xr:uid="{00000000-0005-0000-0000-00001D000000}"/>
    <cellStyle name="20% - Ênfase1 6 4" xfId="395" xr:uid="{00000000-0005-0000-0000-00001E000000}"/>
    <cellStyle name="20% - Ênfase2 2" xfId="58" xr:uid="{00000000-0005-0000-0000-00001F000000}"/>
    <cellStyle name="20% - Ênfase2 2 2" xfId="59" xr:uid="{00000000-0005-0000-0000-000020000000}"/>
    <cellStyle name="20% - Ênfase2 3" xfId="60" xr:uid="{00000000-0005-0000-0000-000021000000}"/>
    <cellStyle name="20% - Ênfase2 3 2" xfId="691" xr:uid="{00000000-0005-0000-0000-000022000000}"/>
    <cellStyle name="20% - Ênfase2 3 3" xfId="983" xr:uid="{00000000-0005-0000-0000-000023000000}"/>
    <cellStyle name="20% - Ênfase2 3 4" xfId="403" xr:uid="{00000000-0005-0000-0000-000024000000}"/>
    <cellStyle name="20% - Ênfase2 4" xfId="61" xr:uid="{00000000-0005-0000-0000-000025000000}"/>
    <cellStyle name="20% - Ênfase2 4 2" xfId="62" xr:uid="{00000000-0005-0000-0000-000026000000}"/>
    <cellStyle name="20% - Ênfase2 4 2 2" xfId="692" xr:uid="{00000000-0005-0000-0000-000027000000}"/>
    <cellStyle name="20% - Ênfase2 4 2 3" xfId="984" xr:uid="{00000000-0005-0000-0000-000028000000}"/>
    <cellStyle name="20% - Ênfase2 4 2 4" xfId="405" xr:uid="{00000000-0005-0000-0000-000029000000}"/>
    <cellStyle name="20% - Ênfase2 5" xfId="63" xr:uid="{00000000-0005-0000-0000-00002A000000}"/>
    <cellStyle name="20% - Ênfase2 5 2" xfId="693" xr:uid="{00000000-0005-0000-0000-00002B000000}"/>
    <cellStyle name="20% - Ênfase2 5 3" xfId="985" xr:uid="{00000000-0005-0000-0000-00002C000000}"/>
    <cellStyle name="20% - Ênfase2 5 4" xfId="406" xr:uid="{00000000-0005-0000-0000-00002D000000}"/>
    <cellStyle name="20% - Ênfase2 6" xfId="57" xr:uid="{00000000-0005-0000-0000-00002E000000}"/>
    <cellStyle name="20% - Ênfase2 6 2" xfId="690" xr:uid="{00000000-0005-0000-0000-00002F000000}"/>
    <cellStyle name="20% - Ênfase2 6 3" xfId="982" xr:uid="{00000000-0005-0000-0000-000030000000}"/>
    <cellStyle name="20% - Ênfase2 6 4" xfId="400" xr:uid="{00000000-0005-0000-0000-000031000000}"/>
    <cellStyle name="20% - Ênfase3 2" xfId="65" xr:uid="{00000000-0005-0000-0000-000032000000}"/>
    <cellStyle name="20% - Ênfase3 2 2" xfId="66" xr:uid="{00000000-0005-0000-0000-000033000000}"/>
    <cellStyle name="20% - Ênfase3 3" xfId="67" xr:uid="{00000000-0005-0000-0000-000034000000}"/>
    <cellStyle name="20% - Ênfase3 3 2" xfId="695" xr:uid="{00000000-0005-0000-0000-000035000000}"/>
    <cellStyle name="20% - Ênfase3 3 3" xfId="987" xr:uid="{00000000-0005-0000-0000-000036000000}"/>
    <cellStyle name="20% - Ênfase3 3 4" xfId="410" xr:uid="{00000000-0005-0000-0000-000037000000}"/>
    <cellStyle name="20% - Ênfase3 4" xfId="68" xr:uid="{00000000-0005-0000-0000-000038000000}"/>
    <cellStyle name="20% - Ênfase3 4 2" xfId="69" xr:uid="{00000000-0005-0000-0000-000039000000}"/>
    <cellStyle name="20% - Ênfase3 4 2 2" xfId="696" xr:uid="{00000000-0005-0000-0000-00003A000000}"/>
    <cellStyle name="20% - Ênfase3 4 2 3" xfId="988" xr:uid="{00000000-0005-0000-0000-00003B000000}"/>
    <cellStyle name="20% - Ênfase3 4 2 4" xfId="411" xr:uid="{00000000-0005-0000-0000-00003C000000}"/>
    <cellStyle name="20% - Ênfase3 5" xfId="70" xr:uid="{00000000-0005-0000-0000-00003D000000}"/>
    <cellStyle name="20% - Ênfase3 5 2" xfId="697" xr:uid="{00000000-0005-0000-0000-00003E000000}"/>
    <cellStyle name="20% - Ênfase3 5 3" xfId="989" xr:uid="{00000000-0005-0000-0000-00003F000000}"/>
    <cellStyle name="20% - Ênfase3 5 4" xfId="412" xr:uid="{00000000-0005-0000-0000-000040000000}"/>
    <cellStyle name="20% - Ênfase3 6" xfId="64" xr:uid="{00000000-0005-0000-0000-000041000000}"/>
    <cellStyle name="20% - Ênfase3 6 2" xfId="694" xr:uid="{00000000-0005-0000-0000-000042000000}"/>
    <cellStyle name="20% - Ênfase3 6 3" xfId="986" xr:uid="{00000000-0005-0000-0000-000043000000}"/>
    <cellStyle name="20% - Ênfase3 6 4" xfId="407" xr:uid="{00000000-0005-0000-0000-000044000000}"/>
    <cellStyle name="20% - Ênfase4 2" xfId="72" xr:uid="{00000000-0005-0000-0000-000045000000}"/>
    <cellStyle name="20% - Ênfase4 2 2" xfId="73" xr:uid="{00000000-0005-0000-0000-000046000000}"/>
    <cellStyle name="20% - Ênfase4 3" xfId="74" xr:uid="{00000000-0005-0000-0000-000047000000}"/>
    <cellStyle name="20% - Ênfase4 3 2" xfId="699" xr:uid="{00000000-0005-0000-0000-000048000000}"/>
    <cellStyle name="20% - Ênfase4 3 3" xfId="991" xr:uid="{00000000-0005-0000-0000-000049000000}"/>
    <cellStyle name="20% - Ênfase4 3 4" xfId="416" xr:uid="{00000000-0005-0000-0000-00004A000000}"/>
    <cellStyle name="20% - Ênfase4 4" xfId="75" xr:uid="{00000000-0005-0000-0000-00004B000000}"/>
    <cellStyle name="20% - Ênfase4 4 2" xfId="76" xr:uid="{00000000-0005-0000-0000-00004C000000}"/>
    <cellStyle name="20% - Ênfase4 4 2 2" xfId="700" xr:uid="{00000000-0005-0000-0000-00004D000000}"/>
    <cellStyle name="20% - Ênfase4 4 2 3" xfId="992" xr:uid="{00000000-0005-0000-0000-00004E000000}"/>
    <cellStyle name="20% - Ênfase4 4 2 4" xfId="417" xr:uid="{00000000-0005-0000-0000-00004F000000}"/>
    <cellStyle name="20% - Ênfase4 5" xfId="77" xr:uid="{00000000-0005-0000-0000-000050000000}"/>
    <cellStyle name="20% - Ênfase4 5 2" xfId="701" xr:uid="{00000000-0005-0000-0000-000051000000}"/>
    <cellStyle name="20% - Ênfase4 5 3" xfId="993" xr:uid="{00000000-0005-0000-0000-000052000000}"/>
    <cellStyle name="20% - Ênfase4 5 4" xfId="418" xr:uid="{00000000-0005-0000-0000-000053000000}"/>
    <cellStyle name="20% - Ênfase4 6" xfId="71" xr:uid="{00000000-0005-0000-0000-000054000000}"/>
    <cellStyle name="20% - Ênfase4 6 2" xfId="698" xr:uid="{00000000-0005-0000-0000-000055000000}"/>
    <cellStyle name="20% - Ênfase4 6 3" xfId="990" xr:uid="{00000000-0005-0000-0000-000056000000}"/>
    <cellStyle name="20% - Ênfase4 6 4" xfId="413" xr:uid="{00000000-0005-0000-0000-000057000000}"/>
    <cellStyle name="20% - Ênfase5" xfId="31" builtinId="46" customBuiltin="1"/>
    <cellStyle name="20% - Ênfase5 2" xfId="78" xr:uid="{00000000-0005-0000-0000-000059000000}"/>
    <cellStyle name="20% - Ênfase5 2 2" xfId="79" xr:uid="{00000000-0005-0000-0000-00005A000000}"/>
    <cellStyle name="20% - Ênfase5 3" xfId="80" xr:uid="{00000000-0005-0000-0000-00005B000000}"/>
    <cellStyle name="20% - Ênfase5 3 2" xfId="81" xr:uid="{00000000-0005-0000-0000-00005C000000}"/>
    <cellStyle name="20% - Ênfase5 3 2 2" xfId="702" xr:uid="{00000000-0005-0000-0000-00005D000000}"/>
    <cellStyle name="20% - Ênfase5 3 2 3" xfId="994" xr:uid="{00000000-0005-0000-0000-00005E000000}"/>
    <cellStyle name="20% - Ênfase5 3 2 4" xfId="421" xr:uid="{00000000-0005-0000-0000-00005F000000}"/>
    <cellStyle name="20% - Ênfase5 4" xfId="82" xr:uid="{00000000-0005-0000-0000-000060000000}"/>
    <cellStyle name="20% - Ênfase5 4 2" xfId="703" xr:uid="{00000000-0005-0000-0000-000061000000}"/>
    <cellStyle name="20% - Ênfase5 4 3" xfId="995" xr:uid="{00000000-0005-0000-0000-000062000000}"/>
    <cellStyle name="20% - Ênfase5 4 4" xfId="422" xr:uid="{00000000-0005-0000-0000-000063000000}"/>
    <cellStyle name="20% - Ênfase5 5" xfId="676" xr:uid="{00000000-0005-0000-0000-000064000000}"/>
    <cellStyle name="20% - Ênfase5 6" xfId="973" xr:uid="{00000000-0005-0000-0000-000065000000}"/>
    <cellStyle name="20% - Ênfase5 7" xfId="383" xr:uid="{00000000-0005-0000-0000-000066000000}"/>
    <cellStyle name="20% - Ênfase6" xfId="35" builtinId="50" customBuiltin="1"/>
    <cellStyle name="20% - Ênfase6 2" xfId="83" xr:uid="{00000000-0005-0000-0000-000068000000}"/>
    <cellStyle name="20% - Ênfase6 2 2" xfId="84" xr:uid="{00000000-0005-0000-0000-000069000000}"/>
    <cellStyle name="20% - Ênfase6 3" xfId="85" xr:uid="{00000000-0005-0000-0000-00006A000000}"/>
    <cellStyle name="20% - Ênfase6 3 2" xfId="86" xr:uid="{00000000-0005-0000-0000-00006B000000}"/>
    <cellStyle name="20% - Ênfase6 3 2 2" xfId="704" xr:uid="{00000000-0005-0000-0000-00006C000000}"/>
    <cellStyle name="20% - Ênfase6 3 2 3" xfId="996" xr:uid="{00000000-0005-0000-0000-00006D000000}"/>
    <cellStyle name="20% - Ênfase6 3 2 4" xfId="424" xr:uid="{00000000-0005-0000-0000-00006E000000}"/>
    <cellStyle name="20% - Ênfase6 4" xfId="87" xr:uid="{00000000-0005-0000-0000-00006F000000}"/>
    <cellStyle name="20% - Ênfase6 4 2" xfId="705" xr:uid="{00000000-0005-0000-0000-000070000000}"/>
    <cellStyle name="20% - Ênfase6 4 3" xfId="997" xr:uid="{00000000-0005-0000-0000-000071000000}"/>
    <cellStyle name="20% - Ênfase6 4 4" xfId="425" xr:uid="{00000000-0005-0000-0000-000072000000}"/>
    <cellStyle name="20% - Ênfase6 5" xfId="678" xr:uid="{00000000-0005-0000-0000-000073000000}"/>
    <cellStyle name="20% - Ênfase6 6" xfId="975" xr:uid="{00000000-0005-0000-0000-000074000000}"/>
    <cellStyle name="20% - Ênfase6 7" xfId="387" xr:uid="{00000000-0005-0000-0000-000075000000}"/>
    <cellStyle name="40% - Accent1" xfId="88" xr:uid="{00000000-0005-0000-0000-000076000000}"/>
    <cellStyle name="40% - Accent1 2" xfId="89" xr:uid="{00000000-0005-0000-0000-000077000000}"/>
    <cellStyle name="40% - Accent2" xfId="90" xr:uid="{00000000-0005-0000-0000-000078000000}"/>
    <cellStyle name="40% - Accent2 2" xfId="91" xr:uid="{00000000-0005-0000-0000-000079000000}"/>
    <cellStyle name="40% - Accent3" xfId="92" xr:uid="{00000000-0005-0000-0000-00007A000000}"/>
    <cellStyle name="40% - Accent3 2" xfId="93" xr:uid="{00000000-0005-0000-0000-00007B000000}"/>
    <cellStyle name="40% - Accent4" xfId="94" xr:uid="{00000000-0005-0000-0000-00007C000000}"/>
    <cellStyle name="40% - Accent4 2" xfId="95" xr:uid="{00000000-0005-0000-0000-00007D000000}"/>
    <cellStyle name="40% - Accent5" xfId="96" xr:uid="{00000000-0005-0000-0000-00007E000000}"/>
    <cellStyle name="40% - Accent5 2" xfId="97" xr:uid="{00000000-0005-0000-0000-00007F000000}"/>
    <cellStyle name="40% - Accent6" xfId="98" xr:uid="{00000000-0005-0000-0000-000080000000}"/>
    <cellStyle name="40% - Accent6 2" xfId="99" xr:uid="{00000000-0005-0000-0000-000081000000}"/>
    <cellStyle name="40% - Ênfase1" xfId="22" builtinId="31" customBuiltin="1"/>
    <cellStyle name="40% - Ênfase1 2" xfId="100" xr:uid="{00000000-0005-0000-0000-000083000000}"/>
    <cellStyle name="40% - Ênfase1 2 2" xfId="101" xr:uid="{00000000-0005-0000-0000-000084000000}"/>
    <cellStyle name="40% - Ênfase1 3" xfId="102" xr:uid="{00000000-0005-0000-0000-000085000000}"/>
    <cellStyle name="40% - Ênfase1 3 2" xfId="103" xr:uid="{00000000-0005-0000-0000-000086000000}"/>
    <cellStyle name="40% - Ênfase1 3 2 2" xfId="711" xr:uid="{00000000-0005-0000-0000-000087000000}"/>
    <cellStyle name="40% - Ênfase1 3 2 3" xfId="998" xr:uid="{00000000-0005-0000-0000-000088000000}"/>
    <cellStyle name="40% - Ênfase1 3 2 4" xfId="434" xr:uid="{00000000-0005-0000-0000-000089000000}"/>
    <cellStyle name="40% - Ênfase1 4" xfId="104" xr:uid="{00000000-0005-0000-0000-00008A000000}"/>
    <cellStyle name="40% - Ênfase1 4 2" xfId="712" xr:uid="{00000000-0005-0000-0000-00008B000000}"/>
    <cellStyle name="40% - Ênfase1 4 3" xfId="999" xr:uid="{00000000-0005-0000-0000-00008C000000}"/>
    <cellStyle name="40% - Ênfase1 4 4" xfId="435" xr:uid="{00000000-0005-0000-0000-00008D000000}"/>
    <cellStyle name="40% - Ênfase1 5" xfId="673" xr:uid="{00000000-0005-0000-0000-00008E000000}"/>
    <cellStyle name="40% - Ênfase1 6" xfId="969" xr:uid="{00000000-0005-0000-0000-00008F000000}"/>
    <cellStyle name="40% - Ênfase1 7" xfId="377" xr:uid="{00000000-0005-0000-0000-000090000000}"/>
    <cellStyle name="40% - Ênfase2" xfId="25" builtinId="35" customBuiltin="1"/>
    <cellStyle name="40% - Ênfase2 2" xfId="105" xr:uid="{00000000-0005-0000-0000-000092000000}"/>
    <cellStyle name="40% - Ênfase2 2 2" xfId="106" xr:uid="{00000000-0005-0000-0000-000093000000}"/>
    <cellStyle name="40% - Ênfase2 3" xfId="107" xr:uid="{00000000-0005-0000-0000-000094000000}"/>
    <cellStyle name="40% - Ênfase2 3 2" xfId="108" xr:uid="{00000000-0005-0000-0000-000095000000}"/>
    <cellStyle name="40% - Ênfase2 3 2 2" xfId="713" xr:uid="{00000000-0005-0000-0000-000096000000}"/>
    <cellStyle name="40% - Ênfase2 3 2 3" xfId="1000" xr:uid="{00000000-0005-0000-0000-000097000000}"/>
    <cellStyle name="40% - Ênfase2 3 2 4" xfId="439" xr:uid="{00000000-0005-0000-0000-000098000000}"/>
    <cellStyle name="40% - Ênfase2 4" xfId="109" xr:uid="{00000000-0005-0000-0000-000099000000}"/>
    <cellStyle name="40% - Ênfase2 4 2" xfId="714" xr:uid="{00000000-0005-0000-0000-00009A000000}"/>
    <cellStyle name="40% - Ênfase2 4 3" xfId="1001" xr:uid="{00000000-0005-0000-0000-00009B000000}"/>
    <cellStyle name="40% - Ênfase2 4 4" xfId="440" xr:uid="{00000000-0005-0000-0000-00009C000000}"/>
    <cellStyle name="40% - Ênfase2 5" xfId="674" xr:uid="{00000000-0005-0000-0000-00009D000000}"/>
    <cellStyle name="40% - Ênfase2 6" xfId="970" xr:uid="{00000000-0005-0000-0000-00009E000000}"/>
    <cellStyle name="40% - Ênfase2 7" xfId="378" xr:uid="{00000000-0005-0000-0000-00009F000000}"/>
    <cellStyle name="40% - Ênfase3 2" xfId="111" xr:uid="{00000000-0005-0000-0000-0000A0000000}"/>
    <cellStyle name="40% - Ênfase3 2 2" xfId="112" xr:uid="{00000000-0005-0000-0000-0000A1000000}"/>
    <cellStyle name="40% - Ênfase3 3" xfId="113" xr:uid="{00000000-0005-0000-0000-0000A2000000}"/>
    <cellStyle name="40% - Ênfase3 3 2" xfId="716" xr:uid="{00000000-0005-0000-0000-0000A3000000}"/>
    <cellStyle name="40% - Ênfase3 3 3" xfId="1003" xr:uid="{00000000-0005-0000-0000-0000A4000000}"/>
    <cellStyle name="40% - Ênfase3 3 4" xfId="444" xr:uid="{00000000-0005-0000-0000-0000A5000000}"/>
    <cellStyle name="40% - Ênfase3 4" xfId="114" xr:uid="{00000000-0005-0000-0000-0000A6000000}"/>
    <cellStyle name="40% - Ênfase3 4 2" xfId="115" xr:uid="{00000000-0005-0000-0000-0000A7000000}"/>
    <cellStyle name="40% - Ênfase3 4 2 2" xfId="717" xr:uid="{00000000-0005-0000-0000-0000A8000000}"/>
    <cellStyle name="40% - Ênfase3 4 2 3" xfId="1004" xr:uid="{00000000-0005-0000-0000-0000A9000000}"/>
    <cellStyle name="40% - Ênfase3 4 2 4" xfId="446" xr:uid="{00000000-0005-0000-0000-0000AA000000}"/>
    <cellStyle name="40% - Ênfase3 5" xfId="116" xr:uid="{00000000-0005-0000-0000-0000AB000000}"/>
    <cellStyle name="40% - Ênfase3 5 2" xfId="718" xr:uid="{00000000-0005-0000-0000-0000AC000000}"/>
    <cellStyle name="40% - Ênfase3 5 3" xfId="1005" xr:uid="{00000000-0005-0000-0000-0000AD000000}"/>
    <cellStyle name="40% - Ênfase3 5 4" xfId="447" xr:uid="{00000000-0005-0000-0000-0000AE000000}"/>
    <cellStyle name="40% - Ênfase3 6" xfId="110" xr:uid="{00000000-0005-0000-0000-0000AF000000}"/>
    <cellStyle name="40% - Ênfase3 6 2" xfId="715" xr:uid="{00000000-0005-0000-0000-0000B0000000}"/>
    <cellStyle name="40% - Ênfase3 6 3" xfId="1002" xr:uid="{00000000-0005-0000-0000-0000B1000000}"/>
    <cellStyle name="40% - Ênfase3 6 4" xfId="441" xr:uid="{00000000-0005-0000-0000-0000B2000000}"/>
    <cellStyle name="40% - Ênfase4" xfId="29" builtinId="43" customBuiltin="1"/>
    <cellStyle name="40% - Ênfase4 2" xfId="117" xr:uid="{00000000-0005-0000-0000-0000B4000000}"/>
    <cellStyle name="40% - Ênfase4 2 2" xfId="118" xr:uid="{00000000-0005-0000-0000-0000B5000000}"/>
    <cellStyle name="40% - Ênfase4 3" xfId="119" xr:uid="{00000000-0005-0000-0000-0000B6000000}"/>
    <cellStyle name="40% - Ênfase4 3 2" xfId="120" xr:uid="{00000000-0005-0000-0000-0000B7000000}"/>
    <cellStyle name="40% - Ênfase4 3 2 2" xfId="719" xr:uid="{00000000-0005-0000-0000-0000B8000000}"/>
    <cellStyle name="40% - Ênfase4 3 2 3" xfId="1006" xr:uid="{00000000-0005-0000-0000-0000B9000000}"/>
    <cellStyle name="40% - Ênfase4 3 2 4" xfId="451" xr:uid="{00000000-0005-0000-0000-0000BA000000}"/>
    <cellStyle name="40% - Ênfase4 4" xfId="121" xr:uid="{00000000-0005-0000-0000-0000BB000000}"/>
    <cellStyle name="40% - Ênfase4 4 2" xfId="720" xr:uid="{00000000-0005-0000-0000-0000BC000000}"/>
    <cellStyle name="40% - Ênfase4 4 3" xfId="1007" xr:uid="{00000000-0005-0000-0000-0000BD000000}"/>
    <cellStyle name="40% - Ênfase4 4 4" xfId="452" xr:uid="{00000000-0005-0000-0000-0000BE000000}"/>
    <cellStyle name="40% - Ênfase4 5" xfId="675" xr:uid="{00000000-0005-0000-0000-0000BF000000}"/>
    <cellStyle name="40% - Ênfase4 6" xfId="972" xr:uid="{00000000-0005-0000-0000-0000C0000000}"/>
    <cellStyle name="40% - Ênfase4 7" xfId="381" xr:uid="{00000000-0005-0000-0000-0000C1000000}"/>
    <cellStyle name="40% - Ênfase5" xfId="32" builtinId="47" customBuiltin="1"/>
    <cellStyle name="40% - Ênfase5 2" xfId="122" xr:uid="{00000000-0005-0000-0000-0000C3000000}"/>
    <cellStyle name="40% - Ênfase5 2 2" xfId="123" xr:uid="{00000000-0005-0000-0000-0000C4000000}"/>
    <cellStyle name="40% - Ênfase5 3" xfId="124" xr:uid="{00000000-0005-0000-0000-0000C5000000}"/>
    <cellStyle name="40% - Ênfase5 3 2" xfId="125" xr:uid="{00000000-0005-0000-0000-0000C6000000}"/>
    <cellStyle name="40% - Ênfase5 3 2 2" xfId="721" xr:uid="{00000000-0005-0000-0000-0000C7000000}"/>
    <cellStyle name="40% - Ênfase5 3 2 3" xfId="1008" xr:uid="{00000000-0005-0000-0000-0000C8000000}"/>
    <cellStyle name="40% - Ênfase5 3 2 4" xfId="456" xr:uid="{00000000-0005-0000-0000-0000C9000000}"/>
    <cellStyle name="40% - Ênfase5 4" xfId="126" xr:uid="{00000000-0005-0000-0000-0000CA000000}"/>
    <cellStyle name="40% - Ênfase5 4 2" xfId="722" xr:uid="{00000000-0005-0000-0000-0000CB000000}"/>
    <cellStyle name="40% - Ênfase5 4 3" xfId="1009" xr:uid="{00000000-0005-0000-0000-0000CC000000}"/>
    <cellStyle name="40% - Ênfase5 4 4" xfId="457" xr:uid="{00000000-0005-0000-0000-0000CD000000}"/>
    <cellStyle name="40% - Ênfase5 5" xfId="677" xr:uid="{00000000-0005-0000-0000-0000CE000000}"/>
    <cellStyle name="40% - Ênfase5 6" xfId="974" xr:uid="{00000000-0005-0000-0000-0000CF000000}"/>
    <cellStyle name="40% - Ênfase5 7" xfId="384" xr:uid="{00000000-0005-0000-0000-0000D0000000}"/>
    <cellStyle name="40% - Ênfase6" xfId="36" builtinId="51" customBuiltin="1"/>
    <cellStyle name="40% - Ênfase6 2" xfId="127" xr:uid="{00000000-0005-0000-0000-0000D2000000}"/>
    <cellStyle name="40% - Ênfase6 2 2" xfId="128" xr:uid="{00000000-0005-0000-0000-0000D3000000}"/>
    <cellStyle name="40% - Ênfase6 3" xfId="129" xr:uid="{00000000-0005-0000-0000-0000D4000000}"/>
    <cellStyle name="40% - Ênfase6 3 2" xfId="130" xr:uid="{00000000-0005-0000-0000-0000D5000000}"/>
    <cellStyle name="40% - Ênfase6 3 2 2" xfId="723" xr:uid="{00000000-0005-0000-0000-0000D6000000}"/>
    <cellStyle name="40% - Ênfase6 3 2 3" xfId="1010" xr:uid="{00000000-0005-0000-0000-0000D7000000}"/>
    <cellStyle name="40% - Ênfase6 3 2 4" xfId="461" xr:uid="{00000000-0005-0000-0000-0000D8000000}"/>
    <cellStyle name="40% - Ênfase6 4" xfId="131" xr:uid="{00000000-0005-0000-0000-0000D9000000}"/>
    <cellStyle name="40% - Ênfase6 4 2" xfId="724" xr:uid="{00000000-0005-0000-0000-0000DA000000}"/>
    <cellStyle name="40% - Ênfase6 4 3" xfId="1011" xr:uid="{00000000-0005-0000-0000-0000DB000000}"/>
    <cellStyle name="40% - Ênfase6 4 4" xfId="462" xr:uid="{00000000-0005-0000-0000-0000DC000000}"/>
    <cellStyle name="40% - Ênfase6 5" xfId="679" xr:uid="{00000000-0005-0000-0000-0000DD000000}"/>
    <cellStyle name="40% - Ênfase6 6" xfId="976" xr:uid="{00000000-0005-0000-0000-0000DE000000}"/>
    <cellStyle name="40% - Ênfase6 7" xfId="388" xr:uid="{00000000-0005-0000-0000-0000DF000000}"/>
    <cellStyle name="60% - Accent1" xfId="132" xr:uid="{00000000-0005-0000-0000-0000E0000000}"/>
    <cellStyle name="60% - Accent1 2" xfId="133" xr:uid="{00000000-0005-0000-0000-0000E1000000}"/>
    <cellStyle name="60% - Accent2" xfId="134" xr:uid="{00000000-0005-0000-0000-0000E2000000}"/>
    <cellStyle name="60% - Accent2 2" xfId="135" xr:uid="{00000000-0005-0000-0000-0000E3000000}"/>
    <cellStyle name="60% - Accent3" xfId="136" xr:uid="{00000000-0005-0000-0000-0000E4000000}"/>
    <cellStyle name="60% - Accent3 2" xfId="137" xr:uid="{00000000-0005-0000-0000-0000E5000000}"/>
    <cellStyle name="60% - Accent4" xfId="138" xr:uid="{00000000-0005-0000-0000-0000E6000000}"/>
    <cellStyle name="60% - Accent4 2" xfId="139" xr:uid="{00000000-0005-0000-0000-0000E7000000}"/>
    <cellStyle name="60% - Accent5" xfId="140" xr:uid="{00000000-0005-0000-0000-0000E8000000}"/>
    <cellStyle name="60% - Accent5 2" xfId="141" xr:uid="{00000000-0005-0000-0000-0000E9000000}"/>
    <cellStyle name="60% - Accent6" xfId="142" xr:uid="{00000000-0005-0000-0000-0000EA000000}"/>
    <cellStyle name="60% - Accent6 2" xfId="143" xr:uid="{00000000-0005-0000-0000-0000EB000000}"/>
    <cellStyle name="60% - Ênfase1" xfId="23" builtinId="32" customBuiltin="1"/>
    <cellStyle name="60% - Ênfase1 2" xfId="144" xr:uid="{00000000-0005-0000-0000-0000ED000000}"/>
    <cellStyle name="60% - Ênfase1 2 2" xfId="145" xr:uid="{00000000-0005-0000-0000-0000EE000000}"/>
    <cellStyle name="60% - Ênfase1 3" xfId="146" xr:uid="{00000000-0005-0000-0000-0000EF000000}"/>
    <cellStyle name="60% - Ênfase2" xfId="26" builtinId="36" customBuiltin="1"/>
    <cellStyle name="60% - Ênfase2 2" xfId="147" xr:uid="{00000000-0005-0000-0000-0000F1000000}"/>
    <cellStyle name="60% - Ênfase2 2 2" xfId="148" xr:uid="{00000000-0005-0000-0000-0000F2000000}"/>
    <cellStyle name="60% - Ênfase2 3" xfId="149" xr:uid="{00000000-0005-0000-0000-0000F3000000}"/>
    <cellStyle name="60% - Ênfase3 2" xfId="151" xr:uid="{00000000-0005-0000-0000-0000F4000000}"/>
    <cellStyle name="60% - Ênfase3 2 2" xfId="152" xr:uid="{00000000-0005-0000-0000-0000F5000000}"/>
    <cellStyle name="60% - Ênfase3 3" xfId="153" xr:uid="{00000000-0005-0000-0000-0000F6000000}"/>
    <cellStyle name="60% - Ênfase3 4" xfId="154" xr:uid="{00000000-0005-0000-0000-0000F7000000}"/>
    <cellStyle name="60% - Ênfase3 5" xfId="150" xr:uid="{00000000-0005-0000-0000-0000F8000000}"/>
    <cellStyle name="60% - Ênfase4 2" xfId="156" xr:uid="{00000000-0005-0000-0000-0000F9000000}"/>
    <cellStyle name="60% - Ênfase4 2 2" xfId="157" xr:uid="{00000000-0005-0000-0000-0000FA000000}"/>
    <cellStyle name="60% - Ênfase4 3" xfId="158" xr:uid="{00000000-0005-0000-0000-0000FB000000}"/>
    <cellStyle name="60% - Ênfase4 4" xfId="159" xr:uid="{00000000-0005-0000-0000-0000FC000000}"/>
    <cellStyle name="60% - Ênfase4 5" xfId="155" xr:uid="{00000000-0005-0000-0000-0000FD000000}"/>
    <cellStyle name="60% - Ênfase5" xfId="33" builtinId="48" customBuiltin="1"/>
    <cellStyle name="60% - Ênfase5 2" xfId="160" xr:uid="{00000000-0005-0000-0000-0000FF000000}"/>
    <cellStyle name="60% - Ênfase5 2 2" xfId="161" xr:uid="{00000000-0005-0000-0000-000000010000}"/>
    <cellStyle name="60% - Ênfase5 3" xfId="162" xr:uid="{00000000-0005-0000-0000-000001010000}"/>
    <cellStyle name="60% - Ênfase6 2" xfId="164" xr:uid="{00000000-0005-0000-0000-000002010000}"/>
    <cellStyle name="60% - Ênfase6 2 2" xfId="165" xr:uid="{00000000-0005-0000-0000-000003010000}"/>
    <cellStyle name="60% - Ênfase6 3" xfId="166" xr:uid="{00000000-0005-0000-0000-000004010000}"/>
    <cellStyle name="60% - Ênfase6 4" xfId="167" xr:uid="{00000000-0005-0000-0000-000005010000}"/>
    <cellStyle name="60% - Ênfase6 5" xfId="163" xr:uid="{00000000-0005-0000-0000-000006010000}"/>
    <cellStyle name="Accent1" xfId="168" xr:uid="{00000000-0005-0000-0000-000007010000}"/>
    <cellStyle name="Accent1 2" xfId="169" xr:uid="{00000000-0005-0000-0000-000008010000}"/>
    <cellStyle name="Accent2" xfId="170" xr:uid="{00000000-0005-0000-0000-000009010000}"/>
    <cellStyle name="Accent2 2" xfId="171" xr:uid="{00000000-0005-0000-0000-00000A010000}"/>
    <cellStyle name="Accent3" xfId="172" xr:uid="{00000000-0005-0000-0000-00000B010000}"/>
    <cellStyle name="Accent3 2" xfId="173" xr:uid="{00000000-0005-0000-0000-00000C010000}"/>
    <cellStyle name="Accent4" xfId="174" xr:uid="{00000000-0005-0000-0000-00000D010000}"/>
    <cellStyle name="Accent4 2" xfId="175" xr:uid="{00000000-0005-0000-0000-00000E010000}"/>
    <cellStyle name="Accent5" xfId="176" xr:uid="{00000000-0005-0000-0000-00000F010000}"/>
    <cellStyle name="Accent5 2" xfId="177" xr:uid="{00000000-0005-0000-0000-000010010000}"/>
    <cellStyle name="Accent6" xfId="178" xr:uid="{00000000-0005-0000-0000-000011010000}"/>
    <cellStyle name="Accent6 2" xfId="179" xr:uid="{00000000-0005-0000-0000-000012010000}"/>
    <cellStyle name="Bad" xfId="180" xr:uid="{00000000-0005-0000-0000-000013010000}"/>
    <cellStyle name="Bad 2" xfId="181" xr:uid="{00000000-0005-0000-0000-000014010000}"/>
    <cellStyle name="Bom" xfId="11" builtinId="26" customBuiltin="1"/>
    <cellStyle name="Bom 2" xfId="182" xr:uid="{00000000-0005-0000-0000-000016010000}"/>
    <cellStyle name="Bom 2 2" xfId="183" xr:uid="{00000000-0005-0000-0000-000017010000}"/>
    <cellStyle name="Bom 3" xfId="184" xr:uid="{00000000-0005-0000-0000-000018010000}"/>
    <cellStyle name="Calculation" xfId="185" xr:uid="{00000000-0005-0000-0000-000019010000}"/>
    <cellStyle name="Calculation 10" xfId="659" xr:uid="{00000000-0005-0000-0000-00001A010000}"/>
    <cellStyle name="Calculation 10 2" xfId="1167" xr:uid="{00000000-0005-0000-0000-00001B010000}"/>
    <cellStyle name="Calculation 10 3" xfId="568" xr:uid="{00000000-0005-0000-0000-00001C010000}"/>
    <cellStyle name="Calculation 10 4" xfId="1971" xr:uid="{00000000-0005-0000-0000-00001D010000}"/>
    <cellStyle name="Calculation 11" xfId="965" xr:uid="{00000000-0005-0000-0000-00001E010000}"/>
    <cellStyle name="Calculation 11 2" xfId="1456" xr:uid="{00000000-0005-0000-0000-00001F010000}"/>
    <cellStyle name="Calculation 11 3" xfId="1825" xr:uid="{00000000-0005-0000-0000-000020010000}"/>
    <cellStyle name="Calculation 11 4" xfId="1145" xr:uid="{00000000-0005-0000-0000-000021010000}"/>
    <cellStyle name="Calculation 12" xfId="505" xr:uid="{00000000-0005-0000-0000-000022010000}"/>
    <cellStyle name="Calculation 13" xfId="453" xr:uid="{00000000-0005-0000-0000-000023010000}"/>
    <cellStyle name="Calculation 14" xfId="487" xr:uid="{00000000-0005-0000-0000-000024010000}"/>
    <cellStyle name="Calculation 15" xfId="2009" xr:uid="{00000000-0005-0000-0000-000025010000}"/>
    <cellStyle name="Calculation 2" xfId="186" xr:uid="{00000000-0005-0000-0000-000026010000}"/>
    <cellStyle name="Calculation 2 2" xfId="771" xr:uid="{00000000-0005-0000-0000-000027010000}"/>
    <cellStyle name="Calculation 2 2 2" xfId="1262" xr:uid="{00000000-0005-0000-0000-000028010000}"/>
    <cellStyle name="Calculation 2 2 3" xfId="1631" xr:uid="{00000000-0005-0000-0000-000029010000}"/>
    <cellStyle name="Calculation 2 2 4" xfId="1983" xr:uid="{00000000-0005-0000-0000-00002A010000}"/>
    <cellStyle name="Calculation 2 3" xfId="766" xr:uid="{00000000-0005-0000-0000-00002B010000}"/>
    <cellStyle name="Calculation 2 3 2" xfId="1257" xr:uid="{00000000-0005-0000-0000-00002C010000}"/>
    <cellStyle name="Calculation 2 3 3" xfId="1626" xr:uid="{00000000-0005-0000-0000-00002D010000}"/>
    <cellStyle name="Calculation 2 3 4" xfId="1965" xr:uid="{00000000-0005-0000-0000-00002E010000}"/>
    <cellStyle name="Calculation 2 4" xfId="755" xr:uid="{00000000-0005-0000-0000-00002F010000}"/>
    <cellStyle name="Calculation 2 4 2" xfId="1246" xr:uid="{00000000-0005-0000-0000-000030010000}"/>
    <cellStyle name="Calculation 2 4 3" xfId="1615" xr:uid="{00000000-0005-0000-0000-000031010000}"/>
    <cellStyle name="Calculation 2 4 4" xfId="2084" xr:uid="{00000000-0005-0000-0000-000032010000}"/>
    <cellStyle name="Calculation 2 5" xfId="1012" xr:uid="{00000000-0005-0000-0000-000033010000}"/>
    <cellStyle name="Calculation 2 5 2" xfId="1492" xr:uid="{00000000-0005-0000-0000-000034010000}"/>
    <cellStyle name="Calculation 2 5 3" xfId="1845" xr:uid="{00000000-0005-0000-0000-000035010000}"/>
    <cellStyle name="Calculation 2 5 4" xfId="1126" xr:uid="{00000000-0005-0000-0000-000036010000}"/>
    <cellStyle name="Calculation 2 6" xfId="506" xr:uid="{00000000-0005-0000-0000-000037010000}"/>
    <cellStyle name="Calculation 2 7" xfId="450" xr:uid="{00000000-0005-0000-0000-000038010000}"/>
    <cellStyle name="Calculation 2 8" xfId="642" xr:uid="{00000000-0005-0000-0000-000039010000}"/>
    <cellStyle name="Calculation 2 9" xfId="1585" xr:uid="{00000000-0005-0000-0000-00003A010000}"/>
    <cellStyle name="Calculation 3" xfId="187" xr:uid="{00000000-0005-0000-0000-00003B010000}"/>
    <cellStyle name="Calculation 3 2" xfId="772" xr:uid="{00000000-0005-0000-0000-00003C010000}"/>
    <cellStyle name="Calculation 3 2 2" xfId="1263" xr:uid="{00000000-0005-0000-0000-00003D010000}"/>
    <cellStyle name="Calculation 3 2 3" xfId="1632" xr:uid="{00000000-0005-0000-0000-00003E010000}"/>
    <cellStyle name="Calculation 3 2 4" xfId="473" xr:uid="{00000000-0005-0000-0000-00003F010000}"/>
    <cellStyle name="Calculation 3 3" xfId="765" xr:uid="{00000000-0005-0000-0000-000040010000}"/>
    <cellStyle name="Calculation 3 3 2" xfId="1256" xr:uid="{00000000-0005-0000-0000-000041010000}"/>
    <cellStyle name="Calculation 3 3 3" xfId="1625" xr:uid="{00000000-0005-0000-0000-000042010000}"/>
    <cellStyle name="Calculation 3 3 4" xfId="1086" xr:uid="{00000000-0005-0000-0000-000043010000}"/>
    <cellStyle name="Calculation 3 4" xfId="767" xr:uid="{00000000-0005-0000-0000-000044010000}"/>
    <cellStyle name="Calculation 3 4 2" xfId="1258" xr:uid="{00000000-0005-0000-0000-000045010000}"/>
    <cellStyle name="Calculation 3 4 3" xfId="1627" xr:uid="{00000000-0005-0000-0000-000046010000}"/>
    <cellStyle name="Calculation 3 4 4" xfId="483" xr:uid="{00000000-0005-0000-0000-000047010000}"/>
    <cellStyle name="Calculation 3 5" xfId="964" xr:uid="{00000000-0005-0000-0000-000048010000}"/>
    <cellStyle name="Calculation 3 5 2" xfId="1455" xr:uid="{00000000-0005-0000-0000-000049010000}"/>
    <cellStyle name="Calculation 3 5 3" xfId="1824" xr:uid="{00000000-0005-0000-0000-00004A010000}"/>
    <cellStyle name="Calculation 3 5 4" xfId="1089" xr:uid="{00000000-0005-0000-0000-00004B010000}"/>
    <cellStyle name="Calculation 3 6" xfId="507" xr:uid="{00000000-0005-0000-0000-00004C010000}"/>
    <cellStyle name="Calculation 3 7" xfId="449" xr:uid="{00000000-0005-0000-0000-00004D010000}"/>
    <cellStyle name="Calculation 3 8" xfId="488" xr:uid="{00000000-0005-0000-0000-00004E010000}"/>
    <cellStyle name="Calculation 3 9" xfId="426" xr:uid="{00000000-0005-0000-0000-00004F010000}"/>
    <cellStyle name="Calculation 4" xfId="188" xr:uid="{00000000-0005-0000-0000-000050010000}"/>
    <cellStyle name="Calculation 4 2" xfId="773" xr:uid="{00000000-0005-0000-0000-000051010000}"/>
    <cellStyle name="Calculation 4 2 2" xfId="1264" xr:uid="{00000000-0005-0000-0000-000052010000}"/>
    <cellStyle name="Calculation 4 2 3" xfId="1633" xr:uid="{00000000-0005-0000-0000-000053010000}"/>
    <cellStyle name="Calculation 4 2 4" xfId="1970" xr:uid="{00000000-0005-0000-0000-000054010000}"/>
    <cellStyle name="Calculation 4 3" xfId="764" xr:uid="{00000000-0005-0000-0000-000055010000}"/>
    <cellStyle name="Calculation 4 3 2" xfId="1255" xr:uid="{00000000-0005-0000-0000-000056010000}"/>
    <cellStyle name="Calculation 4 3 3" xfId="1624" xr:uid="{00000000-0005-0000-0000-000057010000}"/>
    <cellStyle name="Calculation 4 3 4" xfId="615" xr:uid="{00000000-0005-0000-0000-000058010000}"/>
    <cellStyle name="Calculation 4 4" xfId="768" xr:uid="{00000000-0005-0000-0000-000059010000}"/>
    <cellStyle name="Calculation 4 4 2" xfId="1259" xr:uid="{00000000-0005-0000-0000-00005A010000}"/>
    <cellStyle name="Calculation 4 4 3" xfId="1628" xr:uid="{00000000-0005-0000-0000-00005B010000}"/>
    <cellStyle name="Calculation 4 4 4" xfId="1158" xr:uid="{00000000-0005-0000-0000-00005C010000}"/>
    <cellStyle name="Calculation 4 5" xfId="1013" xr:uid="{00000000-0005-0000-0000-00005D010000}"/>
    <cellStyle name="Calculation 4 5 2" xfId="1493" xr:uid="{00000000-0005-0000-0000-00005E010000}"/>
    <cellStyle name="Calculation 4 5 3" xfId="1846" xr:uid="{00000000-0005-0000-0000-00005F010000}"/>
    <cellStyle name="Calculation 4 5 4" xfId="1924" xr:uid="{00000000-0005-0000-0000-000060010000}"/>
    <cellStyle name="Calculation 4 6" xfId="508" xr:uid="{00000000-0005-0000-0000-000061010000}"/>
    <cellStyle name="Calculation 4 7" xfId="448" xr:uid="{00000000-0005-0000-0000-000062010000}"/>
    <cellStyle name="Calculation 4 8" xfId="489" xr:uid="{00000000-0005-0000-0000-000063010000}"/>
    <cellStyle name="Calculation 4 9" xfId="1166" xr:uid="{00000000-0005-0000-0000-000064010000}"/>
    <cellStyle name="Calculation 5" xfId="189" xr:uid="{00000000-0005-0000-0000-000065010000}"/>
    <cellStyle name="Calculation 5 2" xfId="774" xr:uid="{00000000-0005-0000-0000-000066010000}"/>
    <cellStyle name="Calculation 5 2 2" xfId="1265" xr:uid="{00000000-0005-0000-0000-000067010000}"/>
    <cellStyle name="Calculation 5 2 3" xfId="1634" xr:uid="{00000000-0005-0000-0000-000068010000}"/>
    <cellStyle name="Calculation 5 2 4" xfId="646" xr:uid="{00000000-0005-0000-0000-000069010000}"/>
    <cellStyle name="Calculation 5 3" xfId="763" xr:uid="{00000000-0005-0000-0000-00006A010000}"/>
    <cellStyle name="Calculation 5 3 2" xfId="1254" xr:uid="{00000000-0005-0000-0000-00006B010000}"/>
    <cellStyle name="Calculation 5 3 3" xfId="1623" xr:uid="{00000000-0005-0000-0000-00006C010000}"/>
    <cellStyle name="Calculation 5 3 4" xfId="2077" xr:uid="{00000000-0005-0000-0000-00006D010000}"/>
    <cellStyle name="Calculation 5 4" xfId="769" xr:uid="{00000000-0005-0000-0000-00006E010000}"/>
    <cellStyle name="Calculation 5 4 2" xfId="1260" xr:uid="{00000000-0005-0000-0000-00006F010000}"/>
    <cellStyle name="Calculation 5 4 3" xfId="1629" xr:uid="{00000000-0005-0000-0000-000070010000}"/>
    <cellStyle name="Calculation 5 4 4" xfId="369" xr:uid="{00000000-0005-0000-0000-000071010000}"/>
    <cellStyle name="Calculation 5 5" xfId="1014" xr:uid="{00000000-0005-0000-0000-000072010000}"/>
    <cellStyle name="Calculation 5 5 2" xfId="1494" xr:uid="{00000000-0005-0000-0000-000073010000}"/>
    <cellStyle name="Calculation 5 5 3" xfId="1847" xr:uid="{00000000-0005-0000-0000-000074010000}"/>
    <cellStyle name="Calculation 5 5 4" xfId="471" xr:uid="{00000000-0005-0000-0000-000075010000}"/>
    <cellStyle name="Calculation 5 6" xfId="509" xr:uid="{00000000-0005-0000-0000-000076010000}"/>
    <cellStyle name="Calculation 5 7" xfId="445" xr:uid="{00000000-0005-0000-0000-000077010000}"/>
    <cellStyle name="Calculation 5 8" xfId="485" xr:uid="{00000000-0005-0000-0000-000078010000}"/>
    <cellStyle name="Calculation 5 9" xfId="1090" xr:uid="{00000000-0005-0000-0000-000079010000}"/>
    <cellStyle name="Calculation 6" xfId="729" xr:uid="{00000000-0005-0000-0000-00007A010000}"/>
    <cellStyle name="Calculation 6 2" xfId="1223" xr:uid="{00000000-0005-0000-0000-00007B010000}"/>
    <cellStyle name="Calculation 6 3" xfId="1590" xr:uid="{00000000-0005-0000-0000-00007C010000}"/>
    <cellStyle name="Calculation 6 4" xfId="1094" xr:uid="{00000000-0005-0000-0000-00007D010000}"/>
    <cellStyle name="Calculation 7" xfId="770" xr:uid="{00000000-0005-0000-0000-00007E010000}"/>
    <cellStyle name="Calculation 7 2" xfId="1261" xr:uid="{00000000-0005-0000-0000-00007F010000}"/>
    <cellStyle name="Calculation 7 3" xfId="1630" xr:uid="{00000000-0005-0000-0000-000080010000}"/>
    <cellStyle name="Calculation 7 4" xfId="1602" xr:uid="{00000000-0005-0000-0000-000081010000}"/>
    <cellStyle name="Calculation 8" xfId="735" xr:uid="{00000000-0005-0000-0000-000082010000}"/>
    <cellStyle name="Calculation 8 2" xfId="1229" xr:uid="{00000000-0005-0000-0000-000083010000}"/>
    <cellStyle name="Calculation 8 3" xfId="1596" xr:uid="{00000000-0005-0000-0000-000084010000}"/>
    <cellStyle name="Calculation 8 4" xfId="1913" xr:uid="{00000000-0005-0000-0000-000085010000}"/>
    <cellStyle name="Calculation 9" xfId="839" xr:uid="{00000000-0005-0000-0000-000086010000}"/>
    <cellStyle name="Calculation 9 2" xfId="1330" xr:uid="{00000000-0005-0000-0000-000087010000}"/>
    <cellStyle name="Calculation 9 3" xfId="1699" xr:uid="{00000000-0005-0000-0000-000088010000}"/>
    <cellStyle name="Calculation 9 4" xfId="1994" xr:uid="{00000000-0005-0000-0000-000089010000}"/>
    <cellStyle name="Cálculo" xfId="16" builtinId="22" customBuiltin="1"/>
    <cellStyle name="Cálculo 2" xfId="190" xr:uid="{00000000-0005-0000-0000-00008B010000}"/>
    <cellStyle name="Cálculo 2 10" xfId="660" xr:uid="{00000000-0005-0000-0000-00008C010000}"/>
    <cellStyle name="Cálculo 2 10 2" xfId="1168" xr:uid="{00000000-0005-0000-0000-00008D010000}"/>
    <cellStyle name="Cálculo 2 10 3" xfId="367" xr:uid="{00000000-0005-0000-0000-00008E010000}"/>
    <cellStyle name="Cálculo 2 10 4" xfId="481" xr:uid="{00000000-0005-0000-0000-00008F010000}"/>
    <cellStyle name="Cálculo 2 11" xfId="1015" xr:uid="{00000000-0005-0000-0000-000090010000}"/>
    <cellStyle name="Cálculo 2 11 2" xfId="1495" xr:uid="{00000000-0005-0000-0000-000091010000}"/>
    <cellStyle name="Cálculo 2 11 3" xfId="1848" xr:uid="{00000000-0005-0000-0000-000092010000}"/>
    <cellStyle name="Cálculo 2 11 4" xfId="1567" xr:uid="{00000000-0005-0000-0000-000093010000}"/>
    <cellStyle name="Cálculo 2 12" xfId="510" xr:uid="{00000000-0005-0000-0000-000094010000}"/>
    <cellStyle name="Cálculo 2 13" xfId="443" xr:uid="{00000000-0005-0000-0000-000095010000}"/>
    <cellStyle name="Cálculo 2 14" xfId="490" xr:uid="{00000000-0005-0000-0000-000096010000}"/>
    <cellStyle name="Cálculo 2 15" xfId="2112" xr:uid="{00000000-0005-0000-0000-000097010000}"/>
    <cellStyle name="Cálculo 2 2" xfId="191" xr:uid="{00000000-0005-0000-0000-000098010000}"/>
    <cellStyle name="Cálculo 2 2 2" xfId="776" xr:uid="{00000000-0005-0000-0000-000099010000}"/>
    <cellStyle name="Cálculo 2 2 2 2" xfId="1267" xr:uid="{00000000-0005-0000-0000-00009A010000}"/>
    <cellStyle name="Cálculo 2 2 2 3" xfId="1636" xr:uid="{00000000-0005-0000-0000-00009B010000}"/>
    <cellStyle name="Cálculo 2 2 2 4" xfId="1844" xr:uid="{00000000-0005-0000-0000-00009C010000}"/>
    <cellStyle name="Cálculo 2 2 3" xfId="737" xr:uid="{00000000-0005-0000-0000-00009D010000}"/>
    <cellStyle name="Cálculo 2 2 3 2" xfId="1231" xr:uid="{00000000-0005-0000-0000-00009E010000}"/>
    <cellStyle name="Cálculo 2 2 3 3" xfId="1598" xr:uid="{00000000-0005-0000-0000-00009F010000}"/>
    <cellStyle name="Cálculo 2 2 3 4" xfId="1997" xr:uid="{00000000-0005-0000-0000-0000A0010000}"/>
    <cellStyle name="Cálculo 2 2 4" xfId="852" xr:uid="{00000000-0005-0000-0000-0000A1010000}"/>
    <cellStyle name="Cálculo 2 2 4 2" xfId="1343" xr:uid="{00000000-0005-0000-0000-0000A2010000}"/>
    <cellStyle name="Cálculo 2 2 4 3" xfId="1712" xr:uid="{00000000-0005-0000-0000-0000A3010000}"/>
    <cellStyle name="Cálculo 2 2 4 4" xfId="1932" xr:uid="{00000000-0005-0000-0000-0000A4010000}"/>
    <cellStyle name="Cálculo 2 2 5" xfId="1080" xr:uid="{00000000-0005-0000-0000-0000A5010000}"/>
    <cellStyle name="Cálculo 2 2 5 2" xfId="1556" xr:uid="{00000000-0005-0000-0000-0000A6010000}"/>
    <cellStyle name="Cálculo 2 2 5 3" xfId="1912" xr:uid="{00000000-0005-0000-0000-0000A7010000}"/>
    <cellStyle name="Cálculo 2 2 5 4" xfId="2033" xr:uid="{00000000-0005-0000-0000-0000A8010000}"/>
    <cellStyle name="Cálculo 2 2 6" xfId="511" xr:uid="{00000000-0005-0000-0000-0000A9010000}"/>
    <cellStyle name="Cálculo 2 2 7" xfId="442" xr:uid="{00000000-0005-0000-0000-0000AA010000}"/>
    <cellStyle name="Cálculo 2 2 8" xfId="491" xr:uid="{00000000-0005-0000-0000-0000AB010000}"/>
    <cellStyle name="Cálculo 2 2 9" xfId="2074" xr:uid="{00000000-0005-0000-0000-0000AC010000}"/>
    <cellStyle name="Cálculo 2 3" xfId="192" xr:uid="{00000000-0005-0000-0000-0000AD010000}"/>
    <cellStyle name="Cálculo 2 3 2" xfId="777" xr:uid="{00000000-0005-0000-0000-0000AE010000}"/>
    <cellStyle name="Cálculo 2 3 2 2" xfId="1268" xr:uid="{00000000-0005-0000-0000-0000AF010000}"/>
    <cellStyle name="Cálculo 2 3 2 3" xfId="1637" xr:uid="{00000000-0005-0000-0000-0000B0010000}"/>
    <cellStyle name="Cálculo 2 3 2 4" xfId="1877" xr:uid="{00000000-0005-0000-0000-0000B1010000}"/>
    <cellStyle name="Cálculo 2 3 3" xfId="761" xr:uid="{00000000-0005-0000-0000-0000B2010000}"/>
    <cellStyle name="Cálculo 2 3 3 2" xfId="1252" xr:uid="{00000000-0005-0000-0000-0000B3010000}"/>
    <cellStyle name="Cálculo 2 3 3 3" xfId="1621" xr:uid="{00000000-0005-0000-0000-0000B4010000}"/>
    <cellStyle name="Cálculo 2 3 3 4" xfId="562" xr:uid="{00000000-0005-0000-0000-0000B5010000}"/>
    <cellStyle name="Cálculo 2 3 4" xfId="739" xr:uid="{00000000-0005-0000-0000-0000B6010000}"/>
    <cellStyle name="Cálculo 2 3 4 2" xfId="1233" xr:uid="{00000000-0005-0000-0000-0000B7010000}"/>
    <cellStyle name="Cálculo 2 3 4 3" xfId="1600" xr:uid="{00000000-0005-0000-0000-0000B8010000}"/>
    <cellStyle name="Cálculo 2 3 4 4" xfId="385" xr:uid="{00000000-0005-0000-0000-0000B9010000}"/>
    <cellStyle name="Cálculo 2 3 5" xfId="1016" xr:uid="{00000000-0005-0000-0000-0000BA010000}"/>
    <cellStyle name="Cálculo 2 3 5 2" xfId="1496" xr:uid="{00000000-0005-0000-0000-0000BB010000}"/>
    <cellStyle name="Cálculo 2 3 5 3" xfId="1849" xr:uid="{00000000-0005-0000-0000-0000BC010000}"/>
    <cellStyle name="Cálculo 2 3 5 4" xfId="1996" xr:uid="{00000000-0005-0000-0000-0000BD010000}"/>
    <cellStyle name="Cálculo 2 3 6" xfId="512" xr:uid="{00000000-0005-0000-0000-0000BE010000}"/>
    <cellStyle name="Cálculo 2 3 7" xfId="438" xr:uid="{00000000-0005-0000-0000-0000BF010000}"/>
    <cellStyle name="Cálculo 2 3 8" xfId="492" xr:uid="{00000000-0005-0000-0000-0000C0010000}"/>
    <cellStyle name="Cálculo 2 3 9" xfId="1973" xr:uid="{00000000-0005-0000-0000-0000C1010000}"/>
    <cellStyle name="Cálculo 2 4" xfId="193" xr:uid="{00000000-0005-0000-0000-0000C2010000}"/>
    <cellStyle name="Cálculo 2 4 2" xfId="778" xr:uid="{00000000-0005-0000-0000-0000C3010000}"/>
    <cellStyle name="Cálculo 2 4 2 2" xfId="1269" xr:uid="{00000000-0005-0000-0000-0000C4010000}"/>
    <cellStyle name="Cálculo 2 4 2 3" xfId="1638" xr:uid="{00000000-0005-0000-0000-0000C5010000}"/>
    <cellStyle name="Cálculo 2 4 2 4" xfId="1835" xr:uid="{00000000-0005-0000-0000-0000C6010000}"/>
    <cellStyle name="Cálculo 2 4 3" xfId="760" xr:uid="{00000000-0005-0000-0000-0000C7010000}"/>
    <cellStyle name="Cálculo 2 4 3 2" xfId="1251" xr:uid="{00000000-0005-0000-0000-0000C8010000}"/>
    <cellStyle name="Cálculo 2 4 3 3" xfId="1620" xr:uid="{00000000-0005-0000-0000-0000C9010000}"/>
    <cellStyle name="Cálculo 2 4 3 4" xfId="371" xr:uid="{00000000-0005-0000-0000-0000CA010000}"/>
    <cellStyle name="Cálculo 2 4 4" xfId="781" xr:uid="{00000000-0005-0000-0000-0000CB010000}"/>
    <cellStyle name="Cálculo 2 4 4 2" xfId="1272" xr:uid="{00000000-0005-0000-0000-0000CC010000}"/>
    <cellStyle name="Cálculo 2 4 4 3" xfId="1641" xr:uid="{00000000-0005-0000-0000-0000CD010000}"/>
    <cellStyle name="Cálculo 2 4 4 4" xfId="1927" xr:uid="{00000000-0005-0000-0000-0000CE010000}"/>
    <cellStyle name="Cálculo 2 4 5" xfId="1017" xr:uid="{00000000-0005-0000-0000-0000CF010000}"/>
    <cellStyle name="Cálculo 2 4 5 2" xfId="1497" xr:uid="{00000000-0005-0000-0000-0000D0010000}"/>
    <cellStyle name="Cálculo 2 4 5 3" xfId="1850" xr:uid="{00000000-0005-0000-0000-0000D1010000}"/>
    <cellStyle name="Cálculo 2 4 5 4" xfId="2087" xr:uid="{00000000-0005-0000-0000-0000D2010000}"/>
    <cellStyle name="Cálculo 2 4 6" xfId="513" xr:uid="{00000000-0005-0000-0000-0000D3010000}"/>
    <cellStyle name="Cálculo 2 4 7" xfId="437" xr:uid="{00000000-0005-0000-0000-0000D4010000}"/>
    <cellStyle name="Cálculo 2 4 8" xfId="493" xr:uid="{00000000-0005-0000-0000-0000D5010000}"/>
    <cellStyle name="Cálculo 2 4 9" xfId="2015" xr:uid="{00000000-0005-0000-0000-0000D6010000}"/>
    <cellStyle name="Cálculo 2 5" xfId="194" xr:uid="{00000000-0005-0000-0000-0000D7010000}"/>
    <cellStyle name="Cálculo 2 5 2" xfId="779" xr:uid="{00000000-0005-0000-0000-0000D8010000}"/>
    <cellStyle name="Cálculo 2 5 2 2" xfId="1270" xr:uid="{00000000-0005-0000-0000-0000D9010000}"/>
    <cellStyle name="Cálculo 2 5 2 3" xfId="1639" xr:uid="{00000000-0005-0000-0000-0000DA010000}"/>
    <cellStyle name="Cálculo 2 5 2 4" xfId="1946" xr:uid="{00000000-0005-0000-0000-0000DB010000}"/>
    <cellStyle name="Cálculo 2 5 3" xfId="759" xr:uid="{00000000-0005-0000-0000-0000DC010000}"/>
    <cellStyle name="Cálculo 2 5 3 2" xfId="1250" xr:uid="{00000000-0005-0000-0000-0000DD010000}"/>
    <cellStyle name="Cálculo 2 5 3 3" xfId="1619" xr:uid="{00000000-0005-0000-0000-0000DE010000}"/>
    <cellStyle name="Cálculo 2 5 3 4" xfId="1967" xr:uid="{00000000-0005-0000-0000-0000DF010000}"/>
    <cellStyle name="Cálculo 2 5 4" xfId="782" xr:uid="{00000000-0005-0000-0000-0000E0010000}"/>
    <cellStyle name="Cálculo 2 5 4 2" xfId="1273" xr:uid="{00000000-0005-0000-0000-0000E1010000}"/>
    <cellStyle name="Cálculo 2 5 4 3" xfId="1642" xr:uid="{00000000-0005-0000-0000-0000E2010000}"/>
    <cellStyle name="Cálculo 2 5 4 4" xfId="628" xr:uid="{00000000-0005-0000-0000-0000E3010000}"/>
    <cellStyle name="Cálculo 2 5 5" xfId="1018" xr:uid="{00000000-0005-0000-0000-0000E4010000}"/>
    <cellStyle name="Cálculo 2 5 5 2" xfId="1498" xr:uid="{00000000-0005-0000-0000-0000E5010000}"/>
    <cellStyle name="Cálculo 2 5 5 3" xfId="1851" xr:uid="{00000000-0005-0000-0000-0000E6010000}"/>
    <cellStyle name="Cálculo 2 5 5 4" xfId="1129" xr:uid="{00000000-0005-0000-0000-0000E7010000}"/>
    <cellStyle name="Cálculo 2 5 6" xfId="514" xr:uid="{00000000-0005-0000-0000-0000E8010000}"/>
    <cellStyle name="Cálculo 2 5 7" xfId="436" xr:uid="{00000000-0005-0000-0000-0000E9010000}"/>
    <cellStyle name="Cálculo 2 5 8" xfId="494" xr:uid="{00000000-0005-0000-0000-0000EA010000}"/>
    <cellStyle name="Cálculo 2 5 9" xfId="2037" xr:uid="{00000000-0005-0000-0000-0000EB010000}"/>
    <cellStyle name="Cálculo 2 6" xfId="730" xr:uid="{00000000-0005-0000-0000-0000EC010000}"/>
    <cellStyle name="Cálculo 2 6 2" xfId="1224" xr:uid="{00000000-0005-0000-0000-0000ED010000}"/>
    <cellStyle name="Cálculo 2 6 3" xfId="1591" xr:uid="{00000000-0005-0000-0000-0000EE010000}"/>
    <cellStyle name="Cálculo 2 6 4" xfId="2109" xr:uid="{00000000-0005-0000-0000-0000EF010000}"/>
    <cellStyle name="Cálculo 2 7" xfId="775" xr:uid="{00000000-0005-0000-0000-0000F0010000}"/>
    <cellStyle name="Cálculo 2 7 2" xfId="1266" xr:uid="{00000000-0005-0000-0000-0000F1010000}"/>
    <cellStyle name="Cálculo 2 7 3" xfId="1635" xr:uid="{00000000-0005-0000-0000-0000F2010000}"/>
    <cellStyle name="Cálculo 2 7 4" xfId="1463" xr:uid="{00000000-0005-0000-0000-0000F3010000}"/>
    <cellStyle name="Cálculo 2 8" xfId="762" xr:uid="{00000000-0005-0000-0000-0000F4010000}"/>
    <cellStyle name="Cálculo 2 8 2" xfId="1253" xr:uid="{00000000-0005-0000-0000-0000F5010000}"/>
    <cellStyle name="Cálculo 2 8 3" xfId="1622" xr:uid="{00000000-0005-0000-0000-0000F6010000}"/>
    <cellStyle name="Cálculo 2 8 4" xfId="1936" xr:uid="{00000000-0005-0000-0000-0000F7010000}"/>
    <cellStyle name="Cálculo 2 9" xfId="740" xr:uid="{00000000-0005-0000-0000-0000F8010000}"/>
    <cellStyle name="Cálculo 2 9 2" xfId="1234" xr:uid="{00000000-0005-0000-0000-0000F9010000}"/>
    <cellStyle name="Cálculo 2 9 3" xfId="1601" xr:uid="{00000000-0005-0000-0000-0000FA010000}"/>
    <cellStyle name="Cálculo 2 9 4" xfId="2028" xr:uid="{00000000-0005-0000-0000-0000FB010000}"/>
    <cellStyle name="Cálculo 3" xfId="195" xr:uid="{00000000-0005-0000-0000-0000FC010000}"/>
    <cellStyle name="Cálculo 3 2" xfId="780" xr:uid="{00000000-0005-0000-0000-0000FD010000}"/>
    <cellStyle name="Cálculo 3 2 2" xfId="1271" xr:uid="{00000000-0005-0000-0000-0000FE010000}"/>
    <cellStyle name="Cálculo 3 2 3" xfId="1640" xr:uid="{00000000-0005-0000-0000-0000FF010000}"/>
    <cellStyle name="Cálculo 3 2 4" xfId="547" xr:uid="{00000000-0005-0000-0000-000000020000}"/>
    <cellStyle name="Cálculo 3 3" xfId="758" xr:uid="{00000000-0005-0000-0000-000001020000}"/>
    <cellStyle name="Cálculo 3 3 2" xfId="1249" xr:uid="{00000000-0005-0000-0000-000002020000}"/>
    <cellStyle name="Cálculo 3 3 3" xfId="1618" xr:uid="{00000000-0005-0000-0000-000003020000}"/>
    <cellStyle name="Cálculo 3 3 4" xfId="2018" xr:uid="{00000000-0005-0000-0000-000004020000}"/>
    <cellStyle name="Cálculo 3 4" xfId="783" xr:uid="{00000000-0005-0000-0000-000005020000}"/>
    <cellStyle name="Cálculo 3 4 2" xfId="1274" xr:uid="{00000000-0005-0000-0000-000006020000}"/>
    <cellStyle name="Cálculo 3 4 3" xfId="1643" xr:uid="{00000000-0005-0000-0000-000007020000}"/>
    <cellStyle name="Cálculo 3 4 4" xfId="1144" xr:uid="{00000000-0005-0000-0000-000008020000}"/>
    <cellStyle name="Cálculo 3 5" xfId="1019" xr:uid="{00000000-0005-0000-0000-000009020000}"/>
    <cellStyle name="Cálculo 3 5 2" xfId="1499" xr:uid="{00000000-0005-0000-0000-00000A020000}"/>
    <cellStyle name="Cálculo 3 5 3" xfId="1852" xr:uid="{00000000-0005-0000-0000-00000B020000}"/>
    <cellStyle name="Cálculo 3 5 4" xfId="1579" xr:uid="{00000000-0005-0000-0000-00000C020000}"/>
    <cellStyle name="Cálculo 3 6" xfId="515" xr:uid="{00000000-0005-0000-0000-00000D020000}"/>
    <cellStyle name="Cálculo 3 7" xfId="433" xr:uid="{00000000-0005-0000-0000-00000E020000}"/>
    <cellStyle name="Cálculo 3 8" xfId="495" xr:uid="{00000000-0005-0000-0000-00000F020000}"/>
    <cellStyle name="Cálculo 3 9" xfId="1941" xr:uid="{00000000-0005-0000-0000-000010020000}"/>
    <cellStyle name="Célula de Verificação" xfId="18" builtinId="23" customBuiltin="1"/>
    <cellStyle name="Célula de Verificação 2" xfId="196" xr:uid="{00000000-0005-0000-0000-000012020000}"/>
    <cellStyle name="Célula de Verificação 2 2" xfId="197" xr:uid="{00000000-0005-0000-0000-000013020000}"/>
    <cellStyle name="Célula de Verificação 3" xfId="198" xr:uid="{00000000-0005-0000-0000-000014020000}"/>
    <cellStyle name="Célula Vinculada" xfId="17" builtinId="24" customBuiltin="1"/>
    <cellStyle name="Célula Vinculada 2" xfId="199" xr:uid="{00000000-0005-0000-0000-000016020000}"/>
    <cellStyle name="Check Cell" xfId="200" xr:uid="{00000000-0005-0000-0000-000017020000}"/>
    <cellStyle name="Check Cell 2" xfId="201" xr:uid="{00000000-0005-0000-0000-000018020000}"/>
    <cellStyle name="Ênfase1" xfId="21" builtinId="29" customBuiltin="1"/>
    <cellStyle name="Ênfase1 2" xfId="202" xr:uid="{00000000-0005-0000-0000-00001A020000}"/>
    <cellStyle name="Ênfase1 2 2" xfId="203" xr:uid="{00000000-0005-0000-0000-00001B020000}"/>
    <cellStyle name="Ênfase1 3" xfId="204" xr:uid="{00000000-0005-0000-0000-00001C020000}"/>
    <cellStyle name="Ênfase2" xfId="24" builtinId="33" customBuiltin="1"/>
    <cellStyle name="Ênfase2 2" xfId="205" xr:uid="{00000000-0005-0000-0000-00001E020000}"/>
    <cellStyle name="Ênfase2 2 2" xfId="206" xr:uid="{00000000-0005-0000-0000-00001F020000}"/>
    <cellStyle name="Ênfase2 3" xfId="207" xr:uid="{00000000-0005-0000-0000-000020020000}"/>
    <cellStyle name="Ênfase3" xfId="27" builtinId="37" customBuiltin="1"/>
    <cellStyle name="Ênfase3 2" xfId="208" xr:uid="{00000000-0005-0000-0000-000022020000}"/>
    <cellStyle name="Ênfase3 2 2" xfId="209" xr:uid="{00000000-0005-0000-0000-000023020000}"/>
    <cellStyle name="Ênfase3 3" xfId="210" xr:uid="{00000000-0005-0000-0000-000024020000}"/>
    <cellStyle name="Ênfase4" xfId="28" builtinId="41" customBuiltin="1"/>
    <cellStyle name="Ênfase4 2" xfId="211" xr:uid="{00000000-0005-0000-0000-000026020000}"/>
    <cellStyle name="Ênfase4 2 2" xfId="212" xr:uid="{00000000-0005-0000-0000-000027020000}"/>
    <cellStyle name="Ênfase4 3" xfId="213" xr:uid="{00000000-0005-0000-0000-000028020000}"/>
    <cellStyle name="Ênfase5" xfId="30" builtinId="45" customBuiltin="1"/>
    <cellStyle name="Ênfase5 2" xfId="214" xr:uid="{00000000-0005-0000-0000-00002A020000}"/>
    <cellStyle name="Ênfase5 2 2" xfId="215" xr:uid="{00000000-0005-0000-0000-00002B020000}"/>
    <cellStyle name="Ênfase5 3" xfId="216" xr:uid="{00000000-0005-0000-0000-00002C020000}"/>
    <cellStyle name="Ênfase6" xfId="34" builtinId="49" customBuiltin="1"/>
    <cellStyle name="Ênfase6 2" xfId="217" xr:uid="{00000000-0005-0000-0000-00002E020000}"/>
    <cellStyle name="Ênfase6 2 2" xfId="218" xr:uid="{00000000-0005-0000-0000-00002F020000}"/>
    <cellStyle name="Ênfase6 3" xfId="219" xr:uid="{00000000-0005-0000-0000-000030020000}"/>
    <cellStyle name="Entrada" xfId="14" builtinId="20" customBuiltin="1"/>
    <cellStyle name="Entrada 2" xfId="220" xr:uid="{00000000-0005-0000-0000-000032020000}"/>
    <cellStyle name="Entrada 2 10" xfId="661" xr:uid="{00000000-0005-0000-0000-000033020000}"/>
    <cellStyle name="Entrada 2 10 2" xfId="1169" xr:uid="{00000000-0005-0000-0000-000034020000}"/>
    <cellStyle name="Entrada 2 10 3" xfId="1467" xr:uid="{00000000-0005-0000-0000-000035020000}"/>
    <cellStyle name="Entrada 2 10 4" xfId="501" xr:uid="{00000000-0005-0000-0000-000036020000}"/>
    <cellStyle name="Entrada 2 11" xfId="1020" xr:uid="{00000000-0005-0000-0000-000037020000}"/>
    <cellStyle name="Entrada 2 11 2" xfId="1500" xr:uid="{00000000-0005-0000-0000-000038020000}"/>
    <cellStyle name="Entrada 2 11 3" xfId="1853" xr:uid="{00000000-0005-0000-0000-000039020000}"/>
    <cellStyle name="Entrada 2 11 4" xfId="1974" xr:uid="{00000000-0005-0000-0000-00003A020000}"/>
    <cellStyle name="Entrada 2 12" xfId="532" xr:uid="{00000000-0005-0000-0000-00003B020000}"/>
    <cellStyle name="Entrada 2 13" xfId="409" xr:uid="{00000000-0005-0000-0000-00003C020000}"/>
    <cellStyle name="Entrada 2 14" xfId="504" xr:uid="{00000000-0005-0000-0000-00003D020000}"/>
    <cellStyle name="Entrada 2 15" xfId="2029" xr:uid="{00000000-0005-0000-0000-00003E020000}"/>
    <cellStyle name="Entrada 2 2" xfId="221" xr:uid="{00000000-0005-0000-0000-00003F020000}"/>
    <cellStyle name="Entrada 2 2 2" xfId="790" xr:uid="{00000000-0005-0000-0000-000040020000}"/>
    <cellStyle name="Entrada 2 2 2 2" xfId="1281" xr:uid="{00000000-0005-0000-0000-000041020000}"/>
    <cellStyle name="Entrada 2 2 2 3" xfId="1650" xr:uid="{00000000-0005-0000-0000-000042020000}"/>
    <cellStyle name="Entrada 2 2 2 4" xfId="2050" xr:uid="{00000000-0005-0000-0000-000043020000}"/>
    <cellStyle name="Entrada 2 2 3" xfId="707" xr:uid="{00000000-0005-0000-0000-000044020000}"/>
    <cellStyle name="Entrada 2 2 3 2" xfId="1209" xr:uid="{00000000-0005-0000-0000-000045020000}"/>
    <cellStyle name="Entrada 2 2 3 3" xfId="1572" xr:uid="{00000000-0005-0000-0000-000046020000}"/>
    <cellStyle name="Entrada 2 2 3 4" xfId="654" xr:uid="{00000000-0005-0000-0000-000047020000}"/>
    <cellStyle name="Entrada 2 2 4" xfId="785" xr:uid="{00000000-0005-0000-0000-000048020000}"/>
    <cellStyle name="Entrada 2 2 4 2" xfId="1276" xr:uid="{00000000-0005-0000-0000-000049020000}"/>
    <cellStyle name="Entrada 2 2 4 3" xfId="1645" xr:uid="{00000000-0005-0000-0000-00004A020000}"/>
    <cellStyle name="Entrada 2 2 4 4" xfId="1916" xr:uid="{00000000-0005-0000-0000-00004B020000}"/>
    <cellStyle name="Entrada 2 2 5" xfId="971" xr:uid="{00000000-0005-0000-0000-00004C020000}"/>
    <cellStyle name="Entrada 2 2 5 2" xfId="1460" xr:uid="{00000000-0005-0000-0000-00004D020000}"/>
    <cellStyle name="Entrada 2 2 5 3" xfId="1830" xr:uid="{00000000-0005-0000-0000-00004E020000}"/>
    <cellStyle name="Entrada 2 2 5 4" xfId="1491" xr:uid="{00000000-0005-0000-0000-00004F020000}"/>
    <cellStyle name="Entrada 2 2 6" xfId="533" xr:uid="{00000000-0005-0000-0000-000050020000}"/>
    <cellStyle name="Entrada 2 2 7" xfId="408" xr:uid="{00000000-0005-0000-0000-000051020000}"/>
    <cellStyle name="Entrada 2 2 8" xfId="374" xr:uid="{00000000-0005-0000-0000-000052020000}"/>
    <cellStyle name="Entrada 2 2 9" xfId="2011" xr:uid="{00000000-0005-0000-0000-000053020000}"/>
    <cellStyle name="Entrada 2 3" xfId="222" xr:uid="{00000000-0005-0000-0000-000054020000}"/>
    <cellStyle name="Entrada 2 3 2" xfId="791" xr:uid="{00000000-0005-0000-0000-000055020000}"/>
    <cellStyle name="Entrada 2 3 2 2" xfId="1282" xr:uid="{00000000-0005-0000-0000-000056020000}"/>
    <cellStyle name="Entrada 2 3 2 3" xfId="1651" xr:uid="{00000000-0005-0000-0000-000057020000}"/>
    <cellStyle name="Entrada 2 3 2 4" xfId="1961" xr:uid="{00000000-0005-0000-0000-000058020000}"/>
    <cellStyle name="Entrada 2 3 3" xfId="708" xr:uid="{00000000-0005-0000-0000-000059020000}"/>
    <cellStyle name="Entrada 2 3 3 2" xfId="1210" xr:uid="{00000000-0005-0000-0000-00005A020000}"/>
    <cellStyle name="Entrada 2 3 3 3" xfId="1573" xr:uid="{00000000-0005-0000-0000-00005B020000}"/>
    <cellStyle name="Entrada 2 3 3 4" xfId="1964" xr:uid="{00000000-0005-0000-0000-00005C020000}"/>
    <cellStyle name="Entrada 2 3 4" xfId="786" xr:uid="{00000000-0005-0000-0000-00005D020000}"/>
    <cellStyle name="Entrada 2 3 4 2" xfId="1277" xr:uid="{00000000-0005-0000-0000-00005E020000}"/>
    <cellStyle name="Entrada 2 3 4 3" xfId="1646" xr:uid="{00000000-0005-0000-0000-00005F020000}"/>
    <cellStyle name="Entrada 2 3 4 4" xfId="375" xr:uid="{00000000-0005-0000-0000-000060020000}"/>
    <cellStyle name="Entrada 2 3 5" xfId="1024" xr:uid="{00000000-0005-0000-0000-000061020000}"/>
    <cellStyle name="Entrada 2 3 5 2" xfId="1504" xr:uid="{00000000-0005-0000-0000-000062020000}"/>
    <cellStyle name="Entrada 2 3 5 3" xfId="1857" xr:uid="{00000000-0005-0000-0000-000063020000}"/>
    <cellStyle name="Entrada 2 3 5 4" xfId="1938" xr:uid="{00000000-0005-0000-0000-000064020000}"/>
    <cellStyle name="Entrada 2 3 6" xfId="534" xr:uid="{00000000-0005-0000-0000-000065020000}"/>
    <cellStyle name="Entrada 2 3 7" xfId="404" xr:uid="{00000000-0005-0000-0000-000066020000}"/>
    <cellStyle name="Entrada 2 3 8" xfId="632" xr:uid="{00000000-0005-0000-0000-000067020000}"/>
    <cellStyle name="Entrada 2 3 9" xfId="2008" xr:uid="{00000000-0005-0000-0000-000068020000}"/>
    <cellStyle name="Entrada 2 4" xfId="223" xr:uid="{00000000-0005-0000-0000-000069020000}"/>
    <cellStyle name="Entrada 2 4 2" xfId="792" xr:uid="{00000000-0005-0000-0000-00006A020000}"/>
    <cellStyle name="Entrada 2 4 2 2" xfId="1283" xr:uid="{00000000-0005-0000-0000-00006B020000}"/>
    <cellStyle name="Entrada 2 4 2 3" xfId="1652" xr:uid="{00000000-0005-0000-0000-00006C020000}"/>
    <cellStyle name="Entrada 2 4 2 4" xfId="1999" xr:uid="{00000000-0005-0000-0000-00006D020000}"/>
    <cellStyle name="Entrada 2 4 3" xfId="709" xr:uid="{00000000-0005-0000-0000-00006E020000}"/>
    <cellStyle name="Entrada 2 4 3 2" xfId="1211" xr:uid="{00000000-0005-0000-0000-00006F020000}"/>
    <cellStyle name="Entrada 2 4 3 3" xfId="1574" xr:uid="{00000000-0005-0000-0000-000070020000}"/>
    <cellStyle name="Entrada 2 4 3 4" xfId="480" xr:uid="{00000000-0005-0000-0000-000071020000}"/>
    <cellStyle name="Entrada 2 4 4" xfId="736" xr:uid="{00000000-0005-0000-0000-000072020000}"/>
    <cellStyle name="Entrada 2 4 4 2" xfId="1230" xr:uid="{00000000-0005-0000-0000-000073020000}"/>
    <cellStyle name="Entrada 2 4 4 3" xfId="1597" xr:uid="{00000000-0005-0000-0000-000074020000}"/>
    <cellStyle name="Entrada 2 4 4 4" xfId="2061" xr:uid="{00000000-0005-0000-0000-000075020000}"/>
    <cellStyle name="Entrada 2 4 5" xfId="1021" xr:uid="{00000000-0005-0000-0000-000076020000}"/>
    <cellStyle name="Entrada 2 4 5 2" xfId="1501" xr:uid="{00000000-0005-0000-0000-000077020000}"/>
    <cellStyle name="Entrada 2 4 5 3" xfId="1854" xr:uid="{00000000-0005-0000-0000-000078020000}"/>
    <cellStyle name="Entrada 2 4 5 4" xfId="380" xr:uid="{00000000-0005-0000-0000-000079020000}"/>
    <cellStyle name="Entrada 2 4 6" xfId="535" xr:uid="{00000000-0005-0000-0000-00007A020000}"/>
    <cellStyle name="Entrada 2 4 7" xfId="402" xr:uid="{00000000-0005-0000-0000-00007B020000}"/>
    <cellStyle name="Entrada 2 4 8" xfId="1461" xr:uid="{00000000-0005-0000-0000-00007C020000}"/>
    <cellStyle name="Entrada 2 4 9" xfId="2106" xr:uid="{00000000-0005-0000-0000-00007D020000}"/>
    <cellStyle name="Entrada 2 5" xfId="224" xr:uid="{00000000-0005-0000-0000-00007E020000}"/>
    <cellStyle name="Entrada 2 5 2" xfId="793" xr:uid="{00000000-0005-0000-0000-00007F020000}"/>
    <cellStyle name="Entrada 2 5 2 2" xfId="1284" xr:uid="{00000000-0005-0000-0000-000080020000}"/>
    <cellStyle name="Entrada 2 5 2 3" xfId="1653" xr:uid="{00000000-0005-0000-0000-000081020000}"/>
    <cellStyle name="Entrada 2 5 2 4" xfId="1986" xr:uid="{00000000-0005-0000-0000-000082020000}"/>
    <cellStyle name="Entrada 2 5 3" xfId="710" xr:uid="{00000000-0005-0000-0000-000083020000}"/>
    <cellStyle name="Entrada 2 5 3 2" xfId="1212" xr:uid="{00000000-0005-0000-0000-000084020000}"/>
    <cellStyle name="Entrada 2 5 3 3" xfId="1575" xr:uid="{00000000-0005-0000-0000-000085020000}"/>
    <cellStyle name="Entrada 2 5 3 4" xfId="2085" xr:uid="{00000000-0005-0000-0000-000086020000}"/>
    <cellStyle name="Entrada 2 5 4" xfId="787" xr:uid="{00000000-0005-0000-0000-000087020000}"/>
    <cellStyle name="Entrada 2 5 4 2" xfId="1278" xr:uid="{00000000-0005-0000-0000-000088020000}"/>
    <cellStyle name="Entrada 2 5 4 3" xfId="1647" xr:uid="{00000000-0005-0000-0000-000089020000}"/>
    <cellStyle name="Entrada 2 5 4 4" xfId="2042" xr:uid="{00000000-0005-0000-0000-00008A020000}"/>
    <cellStyle name="Entrada 2 5 5" xfId="1022" xr:uid="{00000000-0005-0000-0000-00008B020000}"/>
    <cellStyle name="Entrada 2 5 5 2" xfId="1502" xr:uid="{00000000-0005-0000-0000-00008C020000}"/>
    <cellStyle name="Entrada 2 5 5 3" xfId="1855" xr:uid="{00000000-0005-0000-0000-00008D020000}"/>
    <cellStyle name="Entrada 2 5 5 4" xfId="1954" xr:uid="{00000000-0005-0000-0000-00008E020000}"/>
    <cellStyle name="Entrada 2 5 6" xfId="536" xr:uid="{00000000-0005-0000-0000-00008F020000}"/>
    <cellStyle name="Entrada 2 5 7" xfId="401" xr:uid="{00000000-0005-0000-0000-000090020000}"/>
    <cellStyle name="Entrada 2 5 8" xfId="1182" xr:uid="{00000000-0005-0000-0000-000091020000}"/>
    <cellStyle name="Entrada 2 5 9" xfId="419" xr:uid="{00000000-0005-0000-0000-000092020000}"/>
    <cellStyle name="Entrada 2 6" xfId="734" xr:uid="{00000000-0005-0000-0000-000093020000}"/>
    <cellStyle name="Entrada 2 6 2" xfId="1228" xr:uid="{00000000-0005-0000-0000-000094020000}"/>
    <cellStyle name="Entrada 2 6 3" xfId="1595" xr:uid="{00000000-0005-0000-0000-000095020000}"/>
    <cellStyle name="Entrada 2 6 4" xfId="454" xr:uid="{00000000-0005-0000-0000-000096020000}"/>
    <cellStyle name="Entrada 2 7" xfId="789" xr:uid="{00000000-0005-0000-0000-000097020000}"/>
    <cellStyle name="Entrada 2 7 2" xfId="1280" xr:uid="{00000000-0005-0000-0000-000098020000}"/>
    <cellStyle name="Entrada 2 7 3" xfId="1649" xr:uid="{00000000-0005-0000-0000-000099020000}"/>
    <cellStyle name="Entrada 2 7 4" xfId="1142" xr:uid="{00000000-0005-0000-0000-00009A020000}"/>
    <cellStyle name="Entrada 2 8" xfId="706" xr:uid="{00000000-0005-0000-0000-00009B020000}"/>
    <cellStyle name="Entrada 2 8 2" xfId="1208" xr:uid="{00000000-0005-0000-0000-00009C020000}"/>
    <cellStyle name="Entrada 2 8 3" xfId="1571" xr:uid="{00000000-0005-0000-0000-00009D020000}"/>
    <cellStyle name="Entrada 2 8 4" xfId="1087" xr:uid="{00000000-0005-0000-0000-00009E020000}"/>
    <cellStyle name="Entrada 2 9" xfId="784" xr:uid="{00000000-0005-0000-0000-00009F020000}"/>
    <cellStyle name="Entrada 2 9 2" xfId="1275" xr:uid="{00000000-0005-0000-0000-0000A0020000}"/>
    <cellStyle name="Entrada 2 9 3" xfId="1644" xr:uid="{00000000-0005-0000-0000-0000A1020000}"/>
    <cellStyle name="Entrada 2 9 4" xfId="2113" xr:uid="{00000000-0005-0000-0000-0000A2020000}"/>
    <cellStyle name="Entrada 3" xfId="225" xr:uid="{00000000-0005-0000-0000-0000A3020000}"/>
    <cellStyle name="Entrada 3 2" xfId="794" xr:uid="{00000000-0005-0000-0000-0000A4020000}"/>
    <cellStyle name="Entrada 3 2 2" xfId="1285" xr:uid="{00000000-0005-0000-0000-0000A5020000}"/>
    <cellStyle name="Entrada 3 2 3" xfId="1654" xr:uid="{00000000-0005-0000-0000-0000A6020000}"/>
    <cellStyle name="Entrada 3 2 4" xfId="1829" xr:uid="{00000000-0005-0000-0000-0000A7020000}"/>
    <cellStyle name="Entrada 3 3" xfId="682" xr:uid="{00000000-0005-0000-0000-0000A8020000}"/>
    <cellStyle name="Entrada 3 3 2" xfId="1189" xr:uid="{00000000-0005-0000-0000-0000A9020000}"/>
    <cellStyle name="Entrada 3 3 3" xfId="1559" xr:uid="{00000000-0005-0000-0000-0000AA020000}"/>
    <cellStyle name="Entrada 3 3 4" xfId="1143" xr:uid="{00000000-0005-0000-0000-0000AB020000}"/>
    <cellStyle name="Entrada 3 4" xfId="788" xr:uid="{00000000-0005-0000-0000-0000AC020000}"/>
    <cellStyle name="Entrada 3 4 2" xfId="1279" xr:uid="{00000000-0005-0000-0000-0000AD020000}"/>
    <cellStyle name="Entrada 3 4 3" xfId="1648" xr:uid="{00000000-0005-0000-0000-0000AE020000}"/>
    <cellStyle name="Entrada 3 4 4" xfId="2044" xr:uid="{00000000-0005-0000-0000-0000AF020000}"/>
    <cellStyle name="Entrada 3 5" xfId="1023" xr:uid="{00000000-0005-0000-0000-0000B0020000}"/>
    <cellStyle name="Entrada 3 5 2" xfId="1503" xr:uid="{00000000-0005-0000-0000-0000B1020000}"/>
    <cellStyle name="Entrada 3 5 3" xfId="1856" xr:uid="{00000000-0005-0000-0000-0000B2020000}"/>
    <cellStyle name="Entrada 3 5 4" xfId="469" xr:uid="{00000000-0005-0000-0000-0000B3020000}"/>
    <cellStyle name="Entrada 3 6" xfId="537" xr:uid="{00000000-0005-0000-0000-0000B4020000}"/>
    <cellStyle name="Entrada 3 7" xfId="397" xr:uid="{00000000-0005-0000-0000-0000B5020000}"/>
    <cellStyle name="Entrada 3 8" xfId="1487" xr:uid="{00000000-0005-0000-0000-0000B6020000}"/>
    <cellStyle name="Entrada 3 9" xfId="1940" xr:uid="{00000000-0005-0000-0000-0000B7020000}"/>
    <cellStyle name="Excel_BuiltIn_Texto Explicativo" xfId="226" xr:uid="{00000000-0005-0000-0000-0000B8020000}"/>
    <cellStyle name="Explanatory Text" xfId="227" xr:uid="{00000000-0005-0000-0000-0000B9020000}"/>
    <cellStyle name="Good" xfId="228" xr:uid="{00000000-0005-0000-0000-0000BA020000}"/>
    <cellStyle name="Good 2" xfId="229" xr:uid="{00000000-0005-0000-0000-0000BB020000}"/>
    <cellStyle name="Heading 1" xfId="230" xr:uid="{00000000-0005-0000-0000-0000BC020000}"/>
    <cellStyle name="Heading 2" xfId="231" xr:uid="{00000000-0005-0000-0000-0000BD020000}"/>
    <cellStyle name="Heading 3" xfId="232" xr:uid="{00000000-0005-0000-0000-0000BE020000}"/>
    <cellStyle name="Heading 4" xfId="233" xr:uid="{00000000-0005-0000-0000-0000BF020000}"/>
    <cellStyle name="Incorreto 2" xfId="234" xr:uid="{00000000-0005-0000-0000-0000C1020000}"/>
    <cellStyle name="Incorreto 2 2" xfId="235" xr:uid="{00000000-0005-0000-0000-0000C2020000}"/>
    <cellStyle name="Incorreto 3" xfId="236" xr:uid="{00000000-0005-0000-0000-0000C3020000}"/>
    <cellStyle name="Input" xfId="237" xr:uid="{00000000-0005-0000-0000-0000C4020000}"/>
    <cellStyle name="Input 10" xfId="662" xr:uid="{00000000-0005-0000-0000-0000C5020000}"/>
    <cellStyle name="Input 10 2" xfId="1170" xr:uid="{00000000-0005-0000-0000-0000C6020000}"/>
    <cellStyle name="Input 10 3" xfId="1193" xr:uid="{00000000-0005-0000-0000-0000C7020000}"/>
    <cellStyle name="Input 10 4" xfId="1127" xr:uid="{00000000-0005-0000-0000-0000C8020000}"/>
    <cellStyle name="Input 11" xfId="1025" xr:uid="{00000000-0005-0000-0000-0000C9020000}"/>
    <cellStyle name="Input 11 2" xfId="1505" xr:uid="{00000000-0005-0000-0000-0000CA020000}"/>
    <cellStyle name="Input 11 3" xfId="1858" xr:uid="{00000000-0005-0000-0000-0000CB020000}"/>
    <cellStyle name="Input 11 4" xfId="432" xr:uid="{00000000-0005-0000-0000-0000CC020000}"/>
    <cellStyle name="Input 12" xfId="549" xr:uid="{00000000-0005-0000-0000-0000CD020000}"/>
    <cellStyle name="Input 13" xfId="392" xr:uid="{00000000-0005-0000-0000-0000CE020000}"/>
    <cellStyle name="Input 14" xfId="521" xr:uid="{00000000-0005-0000-0000-0000CF020000}"/>
    <cellStyle name="Input 15" xfId="1091" xr:uid="{00000000-0005-0000-0000-0000D0020000}"/>
    <cellStyle name="Input 2" xfId="238" xr:uid="{00000000-0005-0000-0000-0000D1020000}"/>
    <cellStyle name="Input 2 2" xfId="798" xr:uid="{00000000-0005-0000-0000-0000D2020000}"/>
    <cellStyle name="Input 2 2 2" xfId="1289" xr:uid="{00000000-0005-0000-0000-0000D3020000}"/>
    <cellStyle name="Input 2 2 3" xfId="1658" xr:uid="{00000000-0005-0000-0000-0000D4020000}"/>
    <cellStyle name="Input 2 2 4" xfId="1955" xr:uid="{00000000-0005-0000-0000-0000D5020000}"/>
    <cellStyle name="Input 2 3" xfId="726" xr:uid="{00000000-0005-0000-0000-0000D6020000}"/>
    <cellStyle name="Input 2 3 2" xfId="1220" xr:uid="{00000000-0005-0000-0000-0000D7020000}"/>
    <cellStyle name="Input 2 3 3" xfId="1587" xr:uid="{00000000-0005-0000-0000-0000D8020000}"/>
    <cellStyle name="Input 2 3 4" xfId="429" xr:uid="{00000000-0005-0000-0000-0000D9020000}"/>
    <cellStyle name="Input 2 4" xfId="795" xr:uid="{00000000-0005-0000-0000-0000DA020000}"/>
    <cellStyle name="Input 2 4 2" xfId="1286" xr:uid="{00000000-0005-0000-0000-0000DB020000}"/>
    <cellStyle name="Input 2 4 3" xfId="1655" xr:uid="{00000000-0005-0000-0000-0000DC020000}"/>
    <cellStyle name="Input 2 4 4" xfId="2031" xr:uid="{00000000-0005-0000-0000-0000DD020000}"/>
    <cellStyle name="Input 2 5" xfId="1026" xr:uid="{00000000-0005-0000-0000-0000DE020000}"/>
    <cellStyle name="Input 2 5 2" xfId="1506" xr:uid="{00000000-0005-0000-0000-0000DF020000}"/>
    <cellStyle name="Input 2 5 3" xfId="1859" xr:uid="{00000000-0005-0000-0000-0000E0020000}"/>
    <cellStyle name="Input 2 5 4" xfId="545" xr:uid="{00000000-0005-0000-0000-0000E1020000}"/>
    <cellStyle name="Input 2 6" xfId="550" xr:uid="{00000000-0005-0000-0000-0000E2020000}"/>
    <cellStyle name="Input 2 7" xfId="391" xr:uid="{00000000-0005-0000-0000-0000E3020000}"/>
    <cellStyle name="Input 2 8" xfId="1486" xr:uid="{00000000-0005-0000-0000-0000E4020000}"/>
    <cellStyle name="Input 2 9" xfId="1469" xr:uid="{00000000-0005-0000-0000-0000E5020000}"/>
    <cellStyle name="Input 3" xfId="239" xr:uid="{00000000-0005-0000-0000-0000E6020000}"/>
    <cellStyle name="Input 3 2" xfId="799" xr:uid="{00000000-0005-0000-0000-0000E7020000}"/>
    <cellStyle name="Input 3 2 2" xfId="1290" xr:uid="{00000000-0005-0000-0000-0000E8020000}"/>
    <cellStyle name="Input 3 2 3" xfId="1659" xr:uid="{00000000-0005-0000-0000-0000E9020000}"/>
    <cellStyle name="Input 3 2 4" xfId="1481" xr:uid="{00000000-0005-0000-0000-0000EA020000}"/>
    <cellStyle name="Input 3 3" xfId="727" xr:uid="{00000000-0005-0000-0000-0000EB020000}"/>
    <cellStyle name="Input 3 3 2" xfId="1221" xr:uid="{00000000-0005-0000-0000-0000EC020000}"/>
    <cellStyle name="Input 3 3 3" xfId="1588" xr:uid="{00000000-0005-0000-0000-0000ED020000}"/>
    <cellStyle name="Input 3 3 4" xfId="2039" xr:uid="{00000000-0005-0000-0000-0000EE020000}"/>
    <cellStyle name="Input 3 4" xfId="796" xr:uid="{00000000-0005-0000-0000-0000EF020000}"/>
    <cellStyle name="Input 3 4 2" xfId="1287" xr:uid="{00000000-0005-0000-0000-0000F0020000}"/>
    <cellStyle name="Input 3 4 3" xfId="1656" xr:uid="{00000000-0005-0000-0000-0000F1020000}"/>
    <cellStyle name="Input 3 4 4" xfId="2072" xr:uid="{00000000-0005-0000-0000-0000F2020000}"/>
    <cellStyle name="Input 3 5" xfId="967" xr:uid="{00000000-0005-0000-0000-0000F3020000}"/>
    <cellStyle name="Input 3 5 2" xfId="1458" xr:uid="{00000000-0005-0000-0000-0000F4020000}"/>
    <cellStyle name="Input 3 5 3" xfId="1827" xr:uid="{00000000-0005-0000-0000-0000F5020000}"/>
    <cellStyle name="Input 3 5 4" xfId="2097" xr:uid="{00000000-0005-0000-0000-0000F6020000}"/>
    <cellStyle name="Input 3 6" xfId="551" xr:uid="{00000000-0005-0000-0000-0000F7020000}"/>
    <cellStyle name="Input 3 7" xfId="390" xr:uid="{00000000-0005-0000-0000-0000F8020000}"/>
    <cellStyle name="Input 3 8" xfId="1214" xr:uid="{00000000-0005-0000-0000-0000F9020000}"/>
    <cellStyle name="Input 3 9" xfId="1841" xr:uid="{00000000-0005-0000-0000-0000FA020000}"/>
    <cellStyle name="Input 4" xfId="240" xr:uid="{00000000-0005-0000-0000-0000FB020000}"/>
    <cellStyle name="Input 4 2" xfId="800" xr:uid="{00000000-0005-0000-0000-0000FC020000}"/>
    <cellStyle name="Input 4 2 2" xfId="1291" xr:uid="{00000000-0005-0000-0000-0000FD020000}"/>
    <cellStyle name="Input 4 2 3" xfId="1660" xr:uid="{00000000-0005-0000-0000-0000FE020000}"/>
    <cellStyle name="Input 4 2 4" xfId="1843" xr:uid="{00000000-0005-0000-0000-0000FF020000}"/>
    <cellStyle name="Input 4 3" xfId="680" xr:uid="{00000000-0005-0000-0000-000000030000}"/>
    <cellStyle name="Input 4 3 2" xfId="1187" xr:uid="{00000000-0005-0000-0000-000001030000}"/>
    <cellStyle name="Input 4 3 3" xfId="1557" xr:uid="{00000000-0005-0000-0000-000002030000}"/>
    <cellStyle name="Input 4 3 4" xfId="1977" xr:uid="{00000000-0005-0000-0000-000003030000}"/>
    <cellStyle name="Input 4 4" xfId="853" xr:uid="{00000000-0005-0000-0000-000004030000}"/>
    <cellStyle name="Input 4 4 2" xfId="1344" xr:uid="{00000000-0005-0000-0000-000005030000}"/>
    <cellStyle name="Input 4 4 3" xfId="1713" xr:uid="{00000000-0005-0000-0000-000006030000}"/>
    <cellStyle name="Input 4 4 4" xfId="2067" xr:uid="{00000000-0005-0000-0000-000007030000}"/>
    <cellStyle name="Input 4 5" xfId="1027" xr:uid="{00000000-0005-0000-0000-000008030000}"/>
    <cellStyle name="Input 4 5 2" xfId="1507" xr:uid="{00000000-0005-0000-0000-000009030000}"/>
    <cellStyle name="Input 4 5 3" xfId="1860" xr:uid="{00000000-0005-0000-0000-00000A030000}"/>
    <cellStyle name="Input 4 5 4" xfId="641" xr:uid="{00000000-0005-0000-0000-00000B030000}"/>
    <cellStyle name="Input 4 6" xfId="552" xr:uid="{00000000-0005-0000-0000-00000C030000}"/>
    <cellStyle name="Input 4 7" xfId="1081" xr:uid="{00000000-0005-0000-0000-00000D030000}"/>
    <cellStyle name="Input 4 8" xfId="518" xr:uid="{00000000-0005-0000-0000-00000E030000}"/>
    <cellStyle name="Input 4 9" xfId="1125" xr:uid="{00000000-0005-0000-0000-00000F030000}"/>
    <cellStyle name="Input 5" xfId="241" xr:uid="{00000000-0005-0000-0000-000010030000}"/>
    <cellStyle name="Input 5 2" xfId="801" xr:uid="{00000000-0005-0000-0000-000011030000}"/>
    <cellStyle name="Input 5 2 2" xfId="1292" xr:uid="{00000000-0005-0000-0000-000012030000}"/>
    <cellStyle name="Input 5 2 3" xfId="1661" xr:uid="{00000000-0005-0000-0000-000013030000}"/>
    <cellStyle name="Input 5 2 4" xfId="2023" xr:uid="{00000000-0005-0000-0000-000014030000}"/>
    <cellStyle name="Input 5 3" xfId="728" xr:uid="{00000000-0005-0000-0000-000015030000}"/>
    <cellStyle name="Input 5 3 2" xfId="1222" xr:uid="{00000000-0005-0000-0000-000016030000}"/>
    <cellStyle name="Input 5 3 3" xfId="1589" xr:uid="{00000000-0005-0000-0000-000017030000}"/>
    <cellStyle name="Input 5 3 4" xfId="431" xr:uid="{00000000-0005-0000-0000-000018030000}"/>
    <cellStyle name="Input 5 4" xfId="802" xr:uid="{00000000-0005-0000-0000-000019030000}"/>
    <cellStyle name="Input 5 4 2" xfId="1293" xr:uid="{00000000-0005-0000-0000-00001A030000}"/>
    <cellStyle name="Input 5 4 3" xfId="1662" xr:uid="{00000000-0005-0000-0000-00001B030000}"/>
    <cellStyle name="Input 5 4 4" xfId="2024" xr:uid="{00000000-0005-0000-0000-00001C030000}"/>
    <cellStyle name="Input 5 5" xfId="1028" xr:uid="{00000000-0005-0000-0000-00001D030000}"/>
    <cellStyle name="Input 5 5 2" xfId="1508" xr:uid="{00000000-0005-0000-0000-00001E030000}"/>
    <cellStyle name="Input 5 5 3" xfId="1861" xr:uid="{00000000-0005-0000-0000-00001F030000}"/>
    <cellStyle name="Input 5 5 4" xfId="2092" xr:uid="{00000000-0005-0000-0000-000020030000}"/>
    <cellStyle name="Input 5 6" xfId="553" xr:uid="{00000000-0005-0000-0000-000021030000}"/>
    <cellStyle name="Input 5 7" xfId="1082" xr:uid="{00000000-0005-0000-0000-000022030000}"/>
    <cellStyle name="Input 5 8" xfId="1485" xr:uid="{00000000-0005-0000-0000-000023030000}"/>
    <cellStyle name="Input 5 9" xfId="2007" xr:uid="{00000000-0005-0000-0000-000024030000}"/>
    <cellStyle name="Input 6" xfId="738" xr:uid="{00000000-0005-0000-0000-000025030000}"/>
    <cellStyle name="Input 6 2" xfId="1232" xr:uid="{00000000-0005-0000-0000-000026030000}"/>
    <cellStyle name="Input 6 3" xfId="1599" xr:uid="{00000000-0005-0000-0000-000027030000}"/>
    <cellStyle name="Input 6 4" xfId="1978" xr:uid="{00000000-0005-0000-0000-000028030000}"/>
    <cellStyle name="Input 7" xfId="797" xr:uid="{00000000-0005-0000-0000-000029030000}"/>
    <cellStyle name="Input 7 2" xfId="1288" xr:uid="{00000000-0005-0000-0000-00002A030000}"/>
    <cellStyle name="Input 7 3" xfId="1657" xr:uid="{00000000-0005-0000-0000-00002B030000}"/>
    <cellStyle name="Input 7 4" xfId="2111" xr:uid="{00000000-0005-0000-0000-00002C030000}"/>
    <cellStyle name="Input 8" xfId="725" xr:uid="{00000000-0005-0000-0000-00002D030000}"/>
    <cellStyle name="Input 8 2" xfId="1219" xr:uid="{00000000-0005-0000-0000-00002E030000}"/>
    <cellStyle name="Input 8 3" xfId="1586" xr:uid="{00000000-0005-0000-0000-00002F030000}"/>
    <cellStyle name="Input 8 4" xfId="1837" xr:uid="{00000000-0005-0000-0000-000030030000}"/>
    <cellStyle name="Input 9" xfId="754" xr:uid="{00000000-0005-0000-0000-000031030000}"/>
    <cellStyle name="Input 9 2" xfId="1245" xr:uid="{00000000-0005-0000-0000-000032030000}"/>
    <cellStyle name="Input 9 3" xfId="1614" xr:uid="{00000000-0005-0000-0000-000033030000}"/>
    <cellStyle name="Input 9 4" xfId="482" xr:uid="{00000000-0005-0000-0000-000034030000}"/>
    <cellStyle name="Linked Cell" xfId="242" xr:uid="{00000000-0005-0000-0000-000035030000}"/>
    <cellStyle name="Moeda 2" xfId="244" xr:uid="{00000000-0005-0000-0000-000036030000}"/>
    <cellStyle name="Moeda 2 2" xfId="245" xr:uid="{00000000-0005-0000-0000-000037030000}"/>
    <cellStyle name="Moeda 2 3" xfId="2125" xr:uid="{00000000-0005-0000-0000-000038030000}"/>
    <cellStyle name="Moeda 3" xfId="246" xr:uid="{00000000-0005-0000-0000-000039030000}"/>
    <cellStyle name="Moeda 3 2" xfId="247" xr:uid="{00000000-0005-0000-0000-00003A030000}"/>
    <cellStyle name="Moeda 4" xfId="248" xr:uid="{00000000-0005-0000-0000-00003B030000}"/>
    <cellStyle name="Moeda 4 2" xfId="249" xr:uid="{00000000-0005-0000-0000-00003C030000}"/>
    <cellStyle name="Moeda 5" xfId="250" xr:uid="{00000000-0005-0000-0000-00003D030000}"/>
    <cellStyle name="Moeda 6" xfId="251" xr:uid="{00000000-0005-0000-0000-00003E030000}"/>
    <cellStyle name="Moeda 7" xfId="252" xr:uid="{00000000-0005-0000-0000-00003F030000}"/>
    <cellStyle name="Moeda 8" xfId="243" xr:uid="{00000000-0005-0000-0000-000040030000}"/>
    <cellStyle name="Moeda 9" xfId="2117" xr:uid="{00000000-0005-0000-0000-000041030000}"/>
    <cellStyle name="Neutra 2" xfId="253" xr:uid="{00000000-0005-0000-0000-000043030000}"/>
    <cellStyle name="Neutra 2 2" xfId="254" xr:uid="{00000000-0005-0000-0000-000044030000}"/>
    <cellStyle name="Neutra 3" xfId="255" xr:uid="{00000000-0005-0000-0000-000045030000}"/>
    <cellStyle name="Neutral" xfId="256" xr:uid="{00000000-0005-0000-0000-000046030000}"/>
    <cellStyle name="Neutral 2" xfId="257" xr:uid="{00000000-0005-0000-0000-000047030000}"/>
    <cellStyle name="Neutro" xfId="13" builtinId="28" customBuiltin="1"/>
    <cellStyle name="Normal" xfId="0" builtinId="0"/>
    <cellStyle name="Normal 10" xfId="258" xr:uid="{00000000-0005-0000-0000-000049030000}"/>
    <cellStyle name="Normal 11" xfId="259" xr:uid="{00000000-0005-0000-0000-00004A030000}"/>
    <cellStyle name="Normal 12" xfId="37" xr:uid="{00000000-0005-0000-0000-00004B030000}"/>
    <cellStyle name="Normal 12 2" xfId="685" xr:uid="{00000000-0005-0000-0000-00004C030000}"/>
    <cellStyle name="Normal 12 3" xfId="977" xr:uid="{00000000-0005-0000-0000-00004D030000}"/>
    <cellStyle name="Normal 12 4" xfId="389" xr:uid="{00000000-0005-0000-0000-00004E030000}"/>
    <cellStyle name="Normal 13" xfId="2116" xr:uid="{00000000-0005-0000-0000-00004F030000}"/>
    <cellStyle name="Normal 2" xfId="260" xr:uid="{00000000-0005-0000-0000-000050030000}"/>
    <cellStyle name="Normal 2 2" xfId="5" xr:uid="{00000000-0005-0000-0000-000051030000}"/>
    <cellStyle name="Normal 2 2 2" xfId="2126" xr:uid="{00000000-0005-0000-0000-000052030000}"/>
    <cellStyle name="Normal 2 2 3" xfId="2118" xr:uid="{00000000-0005-0000-0000-000053030000}"/>
    <cellStyle name="Normal 2 3" xfId="261" xr:uid="{00000000-0005-0000-0000-000054030000}"/>
    <cellStyle name="Normal 2 3 2" xfId="262" xr:uid="{00000000-0005-0000-0000-000055030000}"/>
    <cellStyle name="Normal 2 3 3" xfId="263" xr:uid="{00000000-0005-0000-0000-000056030000}"/>
    <cellStyle name="Normal 2 4" xfId="658" xr:uid="{00000000-0005-0000-0000-000057030000}"/>
    <cellStyle name="Normal 3" xfId="264" xr:uid="{00000000-0005-0000-0000-000058030000}"/>
    <cellStyle name="Normal 3 2" xfId="2127" xr:uid="{00000000-0005-0000-0000-000059030000}"/>
    <cellStyle name="Normal 3 3" xfId="2119" xr:uid="{00000000-0005-0000-0000-00005A030000}"/>
    <cellStyle name="Normal 4" xfId="265" xr:uid="{00000000-0005-0000-0000-00005B030000}"/>
    <cellStyle name="Normal 4 2" xfId="266" xr:uid="{00000000-0005-0000-0000-00005C030000}"/>
    <cellStyle name="Normal 4 2 2" xfId="742" xr:uid="{00000000-0005-0000-0000-00005D030000}"/>
    <cellStyle name="Normal 4 2 3" xfId="1045" xr:uid="{00000000-0005-0000-0000-00005E030000}"/>
    <cellStyle name="Normal 4 2 4" xfId="573" xr:uid="{00000000-0005-0000-0000-00005F030000}"/>
    <cellStyle name="Normal 4 3" xfId="741" xr:uid="{00000000-0005-0000-0000-000060030000}"/>
    <cellStyle name="Normal 4 4" xfId="1044" xr:uid="{00000000-0005-0000-0000-000061030000}"/>
    <cellStyle name="Normal 4 5" xfId="572" xr:uid="{00000000-0005-0000-0000-000062030000}"/>
    <cellStyle name="Normal 4 6" xfId="2123" xr:uid="{00000000-0005-0000-0000-000063030000}"/>
    <cellStyle name="Normal 5" xfId="267" xr:uid="{00000000-0005-0000-0000-000064030000}"/>
    <cellStyle name="Normal 5 2" xfId="268" xr:uid="{00000000-0005-0000-0000-000065030000}"/>
    <cellStyle name="Normal 5 2 2" xfId="744" xr:uid="{00000000-0005-0000-0000-000066030000}"/>
    <cellStyle name="Normal 5 2 3" xfId="1047" xr:uid="{00000000-0005-0000-0000-000067030000}"/>
    <cellStyle name="Normal 5 2 4" xfId="575" xr:uid="{00000000-0005-0000-0000-000068030000}"/>
    <cellStyle name="Normal 5 3" xfId="743" xr:uid="{00000000-0005-0000-0000-000069030000}"/>
    <cellStyle name="Normal 5 4" xfId="1046" xr:uid="{00000000-0005-0000-0000-00006A030000}"/>
    <cellStyle name="Normal 5 5" xfId="574" xr:uid="{00000000-0005-0000-0000-00006B030000}"/>
    <cellStyle name="Normal 5 6" xfId="2124" xr:uid="{00000000-0005-0000-0000-00006C030000}"/>
    <cellStyle name="Normal 6" xfId="269" xr:uid="{00000000-0005-0000-0000-00006D030000}"/>
    <cellStyle name="Normal 6 2" xfId="270" xr:uid="{00000000-0005-0000-0000-00006E030000}"/>
    <cellStyle name="Normal 6 2 2" xfId="745" xr:uid="{00000000-0005-0000-0000-00006F030000}"/>
    <cellStyle name="Normal 6 2 3" xfId="1049" xr:uid="{00000000-0005-0000-0000-000070030000}"/>
    <cellStyle name="Normal 6 2 4" xfId="577" xr:uid="{00000000-0005-0000-0000-000071030000}"/>
    <cellStyle name="Normal 7" xfId="271" xr:uid="{00000000-0005-0000-0000-000072030000}"/>
    <cellStyle name="Normal 8" xfId="272" xr:uid="{00000000-0005-0000-0000-000073030000}"/>
    <cellStyle name="Normal 9" xfId="273" xr:uid="{00000000-0005-0000-0000-000074030000}"/>
    <cellStyle name="Nota 2" xfId="275" xr:uid="{00000000-0005-0000-0000-000075030000}"/>
    <cellStyle name="Nota 2 10" xfId="731" xr:uid="{00000000-0005-0000-0000-000076030000}"/>
    <cellStyle name="Nota 2 10 2" xfId="1225" xr:uid="{00000000-0005-0000-0000-000077030000}"/>
    <cellStyle name="Nota 2 10 3" xfId="1592" xr:uid="{00000000-0005-0000-0000-000078030000}"/>
    <cellStyle name="Nota 2 10 4" xfId="1949" xr:uid="{00000000-0005-0000-0000-000079030000}"/>
    <cellStyle name="Nota 2 11" xfId="803" xr:uid="{00000000-0005-0000-0000-00007A030000}"/>
    <cellStyle name="Nota 2 11 2" xfId="1294" xr:uid="{00000000-0005-0000-0000-00007B030000}"/>
    <cellStyle name="Nota 2 11 3" xfId="1663" xr:uid="{00000000-0005-0000-0000-00007C030000}"/>
    <cellStyle name="Nota 2 11 4" xfId="2105" xr:uid="{00000000-0005-0000-0000-00007D030000}"/>
    <cellStyle name="Nota 2 12" xfId="663" xr:uid="{00000000-0005-0000-0000-00007E030000}"/>
    <cellStyle name="Nota 2 12 2" xfId="1171" xr:uid="{00000000-0005-0000-0000-00007F030000}"/>
    <cellStyle name="Nota 2 12 3" xfId="569" xr:uid="{00000000-0005-0000-0000-000080030000}"/>
    <cellStyle name="Nota 2 12 4" xfId="1088" xr:uid="{00000000-0005-0000-0000-000081030000}"/>
    <cellStyle name="Nota 2 13" xfId="1030" xr:uid="{00000000-0005-0000-0000-000082030000}"/>
    <cellStyle name="Nota 2 13 2" xfId="1510" xr:uid="{00000000-0005-0000-0000-000083030000}"/>
    <cellStyle name="Nota 2 13 3" xfId="1863" xr:uid="{00000000-0005-0000-0000-000084030000}"/>
    <cellStyle name="Nota 2 13 4" xfId="1842" xr:uid="{00000000-0005-0000-0000-000085030000}"/>
    <cellStyle name="Nota 2 14" xfId="582" xr:uid="{00000000-0005-0000-0000-000086030000}"/>
    <cellStyle name="Nota 2 15" xfId="1095" xr:uid="{00000000-0005-0000-0000-000087030000}"/>
    <cellStyle name="Nota 2 16" xfId="525" xr:uid="{00000000-0005-0000-0000-000088030000}"/>
    <cellStyle name="Nota 2 17" xfId="2069" xr:uid="{00000000-0005-0000-0000-000089030000}"/>
    <cellStyle name="Nota 2 2" xfId="276" xr:uid="{00000000-0005-0000-0000-00008A030000}"/>
    <cellStyle name="Nota 2 2 10" xfId="664" xr:uid="{00000000-0005-0000-0000-00008B030000}"/>
    <cellStyle name="Nota 2 2 10 2" xfId="1172" xr:uid="{00000000-0005-0000-0000-00008C030000}"/>
    <cellStyle name="Nota 2 2 10 3" xfId="570" xr:uid="{00000000-0005-0000-0000-00008D030000}"/>
    <cellStyle name="Nota 2 2 10 4" xfId="1580" xr:uid="{00000000-0005-0000-0000-00008E030000}"/>
    <cellStyle name="Nota 2 2 11" xfId="1031" xr:uid="{00000000-0005-0000-0000-00008F030000}"/>
    <cellStyle name="Nota 2 2 11 2" xfId="1511" xr:uid="{00000000-0005-0000-0000-000090030000}"/>
    <cellStyle name="Nota 2 2 11 3" xfId="1864" xr:uid="{00000000-0005-0000-0000-000091030000}"/>
    <cellStyle name="Nota 2 2 11 4" xfId="1213" xr:uid="{00000000-0005-0000-0000-000092030000}"/>
    <cellStyle name="Nota 2 2 12" xfId="583" xr:uid="{00000000-0005-0000-0000-000093030000}"/>
    <cellStyle name="Nota 2 2 13" xfId="1096" xr:uid="{00000000-0005-0000-0000-000094030000}"/>
    <cellStyle name="Nota 2 2 14" xfId="382" xr:uid="{00000000-0005-0000-0000-000095030000}"/>
    <cellStyle name="Nota 2 2 15" xfId="2014" xr:uid="{00000000-0005-0000-0000-000096030000}"/>
    <cellStyle name="Nota 2 2 2" xfId="277" xr:uid="{00000000-0005-0000-0000-000097030000}"/>
    <cellStyle name="Nota 2 2 2 2" xfId="809" xr:uid="{00000000-0005-0000-0000-000098030000}"/>
    <cellStyle name="Nota 2 2 2 2 2" xfId="1300" xr:uid="{00000000-0005-0000-0000-000099030000}"/>
    <cellStyle name="Nota 2 2 2 2 3" xfId="1669" xr:uid="{00000000-0005-0000-0000-00009A030000}"/>
    <cellStyle name="Nota 2 2 2 2 4" xfId="2089" xr:uid="{00000000-0005-0000-0000-00009B030000}"/>
    <cellStyle name="Nota 2 2 2 3" xfId="732" xr:uid="{00000000-0005-0000-0000-00009C030000}"/>
    <cellStyle name="Nota 2 2 2 3 2" xfId="1226" xr:uid="{00000000-0005-0000-0000-00009D030000}"/>
    <cellStyle name="Nota 2 2 2 3 3" xfId="1593" xr:uid="{00000000-0005-0000-0000-00009E030000}"/>
    <cellStyle name="Nota 2 2 2 3 4" xfId="2021" xr:uid="{00000000-0005-0000-0000-00009F030000}"/>
    <cellStyle name="Nota 2 2 2 4" xfId="805" xr:uid="{00000000-0005-0000-0000-0000A0030000}"/>
    <cellStyle name="Nota 2 2 2 4 2" xfId="1296" xr:uid="{00000000-0005-0000-0000-0000A1030000}"/>
    <cellStyle name="Nota 2 2 2 4 3" xfId="1665" xr:uid="{00000000-0005-0000-0000-0000A2030000}"/>
    <cellStyle name="Nota 2 2 2 4 4" xfId="564" xr:uid="{00000000-0005-0000-0000-0000A3030000}"/>
    <cellStyle name="Nota 2 2 2 5" xfId="1029" xr:uid="{00000000-0005-0000-0000-0000A4030000}"/>
    <cellStyle name="Nota 2 2 2 5 2" xfId="1509" xr:uid="{00000000-0005-0000-0000-0000A5030000}"/>
    <cellStyle name="Nota 2 2 2 5 3" xfId="1862" xr:uid="{00000000-0005-0000-0000-0000A6030000}"/>
    <cellStyle name="Nota 2 2 2 5 4" xfId="2079" xr:uid="{00000000-0005-0000-0000-0000A7030000}"/>
    <cellStyle name="Nota 2 2 2 6" xfId="584" xr:uid="{00000000-0005-0000-0000-0000A8030000}"/>
    <cellStyle name="Nota 2 2 2 7" xfId="1097" xr:uid="{00000000-0005-0000-0000-0000A9030000}"/>
    <cellStyle name="Nota 2 2 2 8" xfId="526" xr:uid="{00000000-0005-0000-0000-0000AA030000}"/>
    <cellStyle name="Nota 2 2 2 9" xfId="1979" xr:uid="{00000000-0005-0000-0000-0000AB030000}"/>
    <cellStyle name="Nota 2 2 3" xfId="278" xr:uid="{00000000-0005-0000-0000-0000AC030000}"/>
    <cellStyle name="Nota 2 2 3 2" xfId="810" xr:uid="{00000000-0005-0000-0000-0000AD030000}"/>
    <cellStyle name="Nota 2 2 3 2 2" xfId="1301" xr:uid="{00000000-0005-0000-0000-0000AE030000}"/>
    <cellStyle name="Nota 2 2 3 2 3" xfId="1670" xr:uid="{00000000-0005-0000-0000-0000AF030000}"/>
    <cellStyle name="Nota 2 2 3 2 4" xfId="1181" xr:uid="{00000000-0005-0000-0000-0000B0030000}"/>
    <cellStyle name="Nota 2 2 3 3" xfId="684" xr:uid="{00000000-0005-0000-0000-0000B1030000}"/>
    <cellStyle name="Nota 2 2 3 3 2" xfId="1191" xr:uid="{00000000-0005-0000-0000-0000B2030000}"/>
    <cellStyle name="Nota 2 2 3 3 3" xfId="1561" xr:uid="{00000000-0005-0000-0000-0000B3030000}"/>
    <cellStyle name="Nota 2 2 3 3 4" xfId="1147" xr:uid="{00000000-0005-0000-0000-0000B4030000}"/>
    <cellStyle name="Nota 2 2 3 4" xfId="806" xr:uid="{00000000-0005-0000-0000-0000B5030000}"/>
    <cellStyle name="Nota 2 2 3 4 2" xfId="1297" xr:uid="{00000000-0005-0000-0000-0000B6030000}"/>
    <cellStyle name="Nota 2 2 3 4 3" xfId="1666" xr:uid="{00000000-0005-0000-0000-0000B7030000}"/>
    <cellStyle name="Nota 2 2 3 4 4" xfId="2045" xr:uid="{00000000-0005-0000-0000-0000B8030000}"/>
    <cellStyle name="Nota 2 2 3 5" xfId="961" xr:uid="{00000000-0005-0000-0000-0000B9030000}"/>
    <cellStyle name="Nota 2 2 3 5 2" xfId="1452" xr:uid="{00000000-0005-0000-0000-0000BA030000}"/>
    <cellStyle name="Nota 2 2 3 5 3" xfId="1821" xr:uid="{00000000-0005-0000-0000-0000BB030000}"/>
    <cellStyle name="Nota 2 2 3 5 4" xfId="1958" xr:uid="{00000000-0005-0000-0000-0000BC030000}"/>
    <cellStyle name="Nota 2 2 3 6" xfId="585" xr:uid="{00000000-0005-0000-0000-0000BD030000}"/>
    <cellStyle name="Nota 2 2 3 7" xfId="1098" xr:uid="{00000000-0005-0000-0000-0000BE030000}"/>
    <cellStyle name="Nota 2 2 3 8" xfId="527" xr:uid="{00000000-0005-0000-0000-0000BF030000}"/>
    <cellStyle name="Nota 2 2 3 9" xfId="2107" xr:uid="{00000000-0005-0000-0000-0000C0030000}"/>
    <cellStyle name="Nota 2 2 4" xfId="279" xr:uid="{00000000-0005-0000-0000-0000C1030000}"/>
    <cellStyle name="Nota 2 2 4 2" xfId="811" xr:uid="{00000000-0005-0000-0000-0000C2030000}"/>
    <cellStyle name="Nota 2 2 4 2 2" xfId="1302" xr:uid="{00000000-0005-0000-0000-0000C3030000}"/>
    <cellStyle name="Nota 2 2 4 2 3" xfId="1671" xr:uid="{00000000-0005-0000-0000-0000C4030000}"/>
    <cellStyle name="Nota 2 2 4 2 4" xfId="2020" xr:uid="{00000000-0005-0000-0000-0000C5030000}"/>
    <cellStyle name="Nota 2 2 4 3" xfId="733" xr:uid="{00000000-0005-0000-0000-0000C6030000}"/>
    <cellStyle name="Nota 2 2 4 3 2" xfId="1227" xr:uid="{00000000-0005-0000-0000-0000C7030000}"/>
    <cellStyle name="Nota 2 2 4 3 3" xfId="1594" xr:uid="{00000000-0005-0000-0000-0000C8030000}"/>
    <cellStyle name="Nota 2 2 4 3 4" xfId="1833" xr:uid="{00000000-0005-0000-0000-0000C9030000}"/>
    <cellStyle name="Nota 2 2 4 4" xfId="837" xr:uid="{00000000-0005-0000-0000-0000CA030000}"/>
    <cellStyle name="Nota 2 2 4 4 2" xfId="1328" xr:uid="{00000000-0005-0000-0000-0000CB030000}"/>
    <cellStyle name="Nota 2 2 4 4 3" xfId="1697" xr:uid="{00000000-0005-0000-0000-0000CC030000}"/>
    <cellStyle name="Nota 2 2 4 4 4" xfId="1959" xr:uid="{00000000-0005-0000-0000-0000CD030000}"/>
    <cellStyle name="Nota 2 2 4 5" xfId="959" xr:uid="{00000000-0005-0000-0000-0000CE030000}"/>
    <cellStyle name="Nota 2 2 4 5 2" xfId="1450" xr:uid="{00000000-0005-0000-0000-0000CF030000}"/>
    <cellStyle name="Nota 2 2 4 5 3" xfId="1819" xr:uid="{00000000-0005-0000-0000-0000D0030000}"/>
    <cellStyle name="Nota 2 2 4 5 4" xfId="2088" xr:uid="{00000000-0005-0000-0000-0000D1030000}"/>
    <cellStyle name="Nota 2 2 4 6" xfId="586" xr:uid="{00000000-0005-0000-0000-0000D2030000}"/>
    <cellStyle name="Nota 2 2 4 7" xfId="1099" xr:uid="{00000000-0005-0000-0000-0000D3030000}"/>
    <cellStyle name="Nota 2 2 4 8" xfId="528" xr:uid="{00000000-0005-0000-0000-0000D4030000}"/>
    <cellStyle name="Nota 2 2 4 9" xfId="581" xr:uid="{00000000-0005-0000-0000-0000D5030000}"/>
    <cellStyle name="Nota 2 2 5" xfId="280" xr:uid="{00000000-0005-0000-0000-0000D6030000}"/>
    <cellStyle name="Nota 2 2 5 2" xfId="812" xr:uid="{00000000-0005-0000-0000-0000D7030000}"/>
    <cellStyle name="Nota 2 2 5 2 2" xfId="1303" xr:uid="{00000000-0005-0000-0000-0000D8030000}"/>
    <cellStyle name="Nota 2 2 5 2 3" xfId="1672" xr:uid="{00000000-0005-0000-0000-0000D9030000}"/>
    <cellStyle name="Nota 2 2 5 2 4" xfId="1195" xr:uid="{00000000-0005-0000-0000-0000DA030000}"/>
    <cellStyle name="Nota 2 2 5 3" xfId="681" xr:uid="{00000000-0005-0000-0000-0000DB030000}"/>
    <cellStyle name="Nota 2 2 5 3 2" xfId="1188" xr:uid="{00000000-0005-0000-0000-0000DC030000}"/>
    <cellStyle name="Nota 2 2 5 3 3" xfId="1558" xr:uid="{00000000-0005-0000-0000-0000DD030000}"/>
    <cellStyle name="Nota 2 2 5 3 4" xfId="1981" xr:uid="{00000000-0005-0000-0000-0000DE030000}"/>
    <cellStyle name="Nota 2 2 5 4" xfId="838" xr:uid="{00000000-0005-0000-0000-0000DF030000}"/>
    <cellStyle name="Nota 2 2 5 4 2" xfId="1329" xr:uid="{00000000-0005-0000-0000-0000E0030000}"/>
    <cellStyle name="Nota 2 2 5 4 3" xfId="1698" xr:uid="{00000000-0005-0000-0000-0000E1030000}"/>
    <cellStyle name="Nota 2 2 5 4 4" xfId="2048" xr:uid="{00000000-0005-0000-0000-0000E2030000}"/>
    <cellStyle name="Nota 2 2 5 5" xfId="966" xr:uid="{00000000-0005-0000-0000-0000E3030000}"/>
    <cellStyle name="Nota 2 2 5 5 2" xfId="1457" xr:uid="{00000000-0005-0000-0000-0000E4030000}"/>
    <cellStyle name="Nota 2 2 5 5 3" xfId="1826" xr:uid="{00000000-0005-0000-0000-0000E5030000}"/>
    <cellStyle name="Nota 2 2 5 5 4" xfId="1581" xr:uid="{00000000-0005-0000-0000-0000E6030000}"/>
    <cellStyle name="Nota 2 2 5 6" xfId="587" xr:uid="{00000000-0005-0000-0000-0000E7030000}"/>
    <cellStyle name="Nota 2 2 5 7" xfId="1100" xr:uid="{00000000-0005-0000-0000-0000E8030000}"/>
    <cellStyle name="Nota 2 2 5 8" xfId="386" xr:uid="{00000000-0005-0000-0000-0000E9030000}"/>
    <cellStyle name="Nota 2 2 5 9" xfId="1992" xr:uid="{00000000-0005-0000-0000-0000EA030000}"/>
    <cellStyle name="Nota 2 2 6" xfId="747" xr:uid="{00000000-0005-0000-0000-0000EB030000}"/>
    <cellStyle name="Nota 2 2 6 2" xfId="1238" xr:uid="{00000000-0005-0000-0000-0000EC030000}"/>
    <cellStyle name="Nota 2 2 6 3" xfId="1607" xr:uid="{00000000-0005-0000-0000-0000ED030000}"/>
    <cellStyle name="Nota 2 2 6 4" xfId="1878" xr:uid="{00000000-0005-0000-0000-0000EE030000}"/>
    <cellStyle name="Nota 2 2 7" xfId="808" xr:uid="{00000000-0005-0000-0000-0000EF030000}"/>
    <cellStyle name="Nota 2 2 7 2" xfId="1299" xr:uid="{00000000-0005-0000-0000-0000F0030000}"/>
    <cellStyle name="Nota 2 2 7 3" xfId="1668" xr:uid="{00000000-0005-0000-0000-0000F1030000}"/>
    <cellStyle name="Nota 2 2 7 4" xfId="1960" xr:uid="{00000000-0005-0000-0000-0000F2030000}"/>
    <cellStyle name="Nota 2 2 8" xfId="683" xr:uid="{00000000-0005-0000-0000-0000F3030000}"/>
    <cellStyle name="Nota 2 2 8 2" xfId="1190" xr:uid="{00000000-0005-0000-0000-0000F4030000}"/>
    <cellStyle name="Nota 2 2 8 3" xfId="1560" xr:uid="{00000000-0005-0000-0000-0000F5030000}"/>
    <cellStyle name="Nota 2 2 8 4" xfId="1975" xr:uid="{00000000-0005-0000-0000-0000F6030000}"/>
    <cellStyle name="Nota 2 2 9" xfId="804" xr:uid="{00000000-0005-0000-0000-0000F7030000}"/>
    <cellStyle name="Nota 2 2 9 2" xfId="1295" xr:uid="{00000000-0005-0000-0000-0000F8030000}"/>
    <cellStyle name="Nota 2 2 9 3" xfId="1664" xr:uid="{00000000-0005-0000-0000-0000F9030000}"/>
    <cellStyle name="Nota 2 2 9 4" xfId="1987" xr:uid="{00000000-0005-0000-0000-0000FA030000}"/>
    <cellStyle name="Nota 2 3" xfId="281" xr:uid="{00000000-0005-0000-0000-0000FB030000}"/>
    <cellStyle name="Nota 2 3 10" xfId="865" xr:uid="{00000000-0005-0000-0000-0000FC030000}"/>
    <cellStyle name="Nota 2 3 10 2" xfId="1356" xr:uid="{00000000-0005-0000-0000-0000FD030000}"/>
    <cellStyle name="Nota 2 3 10 3" xfId="1725" xr:uid="{00000000-0005-0000-0000-0000FE030000}"/>
    <cellStyle name="Nota 2 3 10 4" xfId="366" xr:uid="{00000000-0005-0000-0000-0000FF030000}"/>
    <cellStyle name="Nota 2 3 11" xfId="912" xr:uid="{00000000-0005-0000-0000-000000040000}"/>
    <cellStyle name="Nota 2 3 11 2" xfId="1403" xr:uid="{00000000-0005-0000-0000-000001040000}"/>
    <cellStyle name="Nota 2 3 11 3" xfId="1772" xr:uid="{00000000-0005-0000-0000-000002040000}"/>
    <cellStyle name="Nota 2 3 11 4" xfId="2075" xr:uid="{00000000-0005-0000-0000-000003040000}"/>
    <cellStyle name="Nota 2 3 12" xfId="665" xr:uid="{00000000-0005-0000-0000-000004040000}"/>
    <cellStyle name="Nota 2 3 12 2" xfId="1173" xr:uid="{00000000-0005-0000-0000-000005040000}"/>
    <cellStyle name="Nota 2 3 12 3" xfId="571" xr:uid="{00000000-0005-0000-0000-000006040000}"/>
    <cellStyle name="Nota 2 3 12 4" xfId="427" xr:uid="{00000000-0005-0000-0000-000007040000}"/>
    <cellStyle name="Nota 2 3 13" xfId="1032" xr:uid="{00000000-0005-0000-0000-000008040000}"/>
    <cellStyle name="Nota 2 3 13 2" xfId="1512" xr:uid="{00000000-0005-0000-0000-000009040000}"/>
    <cellStyle name="Nota 2 3 13 3" xfId="1865" xr:uid="{00000000-0005-0000-0000-00000A040000}"/>
    <cellStyle name="Nota 2 3 13 4" xfId="523" xr:uid="{00000000-0005-0000-0000-00000B040000}"/>
    <cellStyle name="Nota 2 3 14" xfId="588" xr:uid="{00000000-0005-0000-0000-00000C040000}"/>
    <cellStyle name="Nota 2 3 15" xfId="1101" xr:uid="{00000000-0005-0000-0000-00000D040000}"/>
    <cellStyle name="Nota 2 3 16" xfId="529" xr:uid="{00000000-0005-0000-0000-00000E040000}"/>
    <cellStyle name="Nota 2 3 17" xfId="1582" xr:uid="{00000000-0005-0000-0000-00000F040000}"/>
    <cellStyle name="Nota 2 3 2" xfId="282" xr:uid="{00000000-0005-0000-0000-000010040000}"/>
    <cellStyle name="Nota 2 3 2 10" xfId="666" xr:uid="{00000000-0005-0000-0000-000011040000}"/>
    <cellStyle name="Nota 2 3 2 10 2" xfId="1174" xr:uid="{00000000-0005-0000-0000-000012040000}"/>
    <cellStyle name="Nota 2 3 2 10 3" xfId="576" xr:uid="{00000000-0005-0000-0000-000013040000}"/>
    <cellStyle name="Nota 2 3 2 10 4" xfId="644" xr:uid="{00000000-0005-0000-0000-000014040000}"/>
    <cellStyle name="Nota 2 3 2 11" xfId="1033" xr:uid="{00000000-0005-0000-0000-000015040000}"/>
    <cellStyle name="Nota 2 3 2 11 2" xfId="1513" xr:uid="{00000000-0005-0000-0000-000016040000}"/>
    <cellStyle name="Nota 2 3 2 11 3" xfId="1866" xr:uid="{00000000-0005-0000-0000-000017040000}"/>
    <cellStyle name="Nota 2 3 2 11 4" xfId="393" xr:uid="{00000000-0005-0000-0000-000018040000}"/>
    <cellStyle name="Nota 2 3 2 12" xfId="589" xr:uid="{00000000-0005-0000-0000-000019040000}"/>
    <cellStyle name="Nota 2 3 2 13" xfId="1102" xr:uid="{00000000-0005-0000-0000-00001A040000}"/>
    <cellStyle name="Nota 2 3 2 14" xfId="530" xr:uid="{00000000-0005-0000-0000-00001B040000}"/>
    <cellStyle name="Nota 2 3 2 15" xfId="558" xr:uid="{00000000-0005-0000-0000-00001C040000}"/>
    <cellStyle name="Nota 2 3 2 2" xfId="283" xr:uid="{00000000-0005-0000-0000-00001D040000}"/>
    <cellStyle name="Nota 2 3 2 2 2" xfId="815" xr:uid="{00000000-0005-0000-0000-00001E040000}"/>
    <cellStyle name="Nota 2 3 2 2 2 2" xfId="1306" xr:uid="{00000000-0005-0000-0000-00001F040000}"/>
    <cellStyle name="Nota 2 3 2 2 2 3" xfId="1675" xr:uid="{00000000-0005-0000-0000-000020040000}"/>
    <cellStyle name="Nota 2 3 2 2 2 4" xfId="2068" xr:uid="{00000000-0005-0000-0000-000021040000}"/>
    <cellStyle name="Nota 2 3 2 2 3" xfId="867" xr:uid="{00000000-0005-0000-0000-000022040000}"/>
    <cellStyle name="Nota 2 3 2 2 3 2" xfId="1358" xr:uid="{00000000-0005-0000-0000-000023040000}"/>
    <cellStyle name="Nota 2 3 2 2 3 3" xfId="1727" xr:uid="{00000000-0005-0000-0000-000024040000}"/>
    <cellStyle name="Nota 2 3 2 2 3 4" xfId="1165" xr:uid="{00000000-0005-0000-0000-000025040000}"/>
    <cellStyle name="Nota 2 3 2 2 4" xfId="914" xr:uid="{00000000-0005-0000-0000-000026040000}"/>
    <cellStyle name="Nota 2 3 2 2 4 2" xfId="1405" xr:uid="{00000000-0005-0000-0000-000027040000}"/>
    <cellStyle name="Nota 2 3 2 2 4 3" xfId="1774" xr:uid="{00000000-0005-0000-0000-000028040000}"/>
    <cellStyle name="Nota 2 3 2 2 4 4" xfId="1935" xr:uid="{00000000-0005-0000-0000-000029040000}"/>
    <cellStyle name="Nota 2 3 2 2 5" xfId="1034" xr:uid="{00000000-0005-0000-0000-00002A040000}"/>
    <cellStyle name="Nota 2 3 2 2 5 2" xfId="1514" xr:uid="{00000000-0005-0000-0000-00002B040000}"/>
    <cellStyle name="Nota 2 3 2 2 5 3" xfId="1867" xr:uid="{00000000-0005-0000-0000-00002C040000}"/>
    <cellStyle name="Nota 2 3 2 2 5 4" xfId="2062" xr:uid="{00000000-0005-0000-0000-00002D040000}"/>
    <cellStyle name="Nota 2 3 2 2 6" xfId="590" xr:uid="{00000000-0005-0000-0000-00002E040000}"/>
    <cellStyle name="Nota 2 3 2 2 7" xfId="1103" xr:uid="{00000000-0005-0000-0000-00002F040000}"/>
    <cellStyle name="Nota 2 3 2 2 8" xfId="531" xr:uid="{00000000-0005-0000-0000-000030040000}"/>
    <cellStyle name="Nota 2 3 2 2 9" xfId="2046" xr:uid="{00000000-0005-0000-0000-000031040000}"/>
    <cellStyle name="Nota 2 3 2 3" xfId="284" xr:uid="{00000000-0005-0000-0000-000032040000}"/>
    <cellStyle name="Nota 2 3 2 3 2" xfId="816" xr:uid="{00000000-0005-0000-0000-000033040000}"/>
    <cellStyle name="Nota 2 3 2 3 2 2" xfId="1307" xr:uid="{00000000-0005-0000-0000-000034040000}"/>
    <cellStyle name="Nota 2 3 2 3 2 3" xfId="1676" xr:uid="{00000000-0005-0000-0000-000035040000}"/>
    <cellStyle name="Nota 2 3 2 3 2 4" xfId="2104" xr:uid="{00000000-0005-0000-0000-000036040000}"/>
    <cellStyle name="Nota 2 3 2 3 3" xfId="868" xr:uid="{00000000-0005-0000-0000-000037040000}"/>
    <cellStyle name="Nota 2 3 2 3 3 2" xfId="1359" xr:uid="{00000000-0005-0000-0000-000038040000}"/>
    <cellStyle name="Nota 2 3 2 3 3 3" xfId="1728" xr:uid="{00000000-0005-0000-0000-000039040000}"/>
    <cellStyle name="Nota 2 3 2 3 3 4" xfId="2083" xr:uid="{00000000-0005-0000-0000-00003A040000}"/>
    <cellStyle name="Nota 2 3 2 3 4" xfId="915" xr:uid="{00000000-0005-0000-0000-00003B040000}"/>
    <cellStyle name="Nota 2 3 2 3 4 2" xfId="1406" xr:uid="{00000000-0005-0000-0000-00003C040000}"/>
    <cellStyle name="Nota 2 3 2 3 4 3" xfId="1775" xr:uid="{00000000-0005-0000-0000-00003D040000}"/>
    <cellStyle name="Nota 2 3 2 3 4 4" xfId="2016" xr:uid="{00000000-0005-0000-0000-00003E040000}"/>
    <cellStyle name="Nota 2 3 2 3 5" xfId="1035" xr:uid="{00000000-0005-0000-0000-00003F040000}"/>
    <cellStyle name="Nota 2 3 2 3 5 2" xfId="1515" xr:uid="{00000000-0005-0000-0000-000040040000}"/>
    <cellStyle name="Nota 2 3 2 3 5 3" xfId="1868" xr:uid="{00000000-0005-0000-0000-000041040000}"/>
    <cellStyle name="Nota 2 3 2 3 5 4" xfId="1570" xr:uid="{00000000-0005-0000-0000-000042040000}"/>
    <cellStyle name="Nota 2 3 2 3 6" xfId="591" xr:uid="{00000000-0005-0000-0000-000043040000}"/>
    <cellStyle name="Nota 2 3 2 3 7" xfId="1104" xr:uid="{00000000-0005-0000-0000-000044040000}"/>
    <cellStyle name="Nota 2 3 2 3 8" xfId="373" xr:uid="{00000000-0005-0000-0000-000045040000}"/>
    <cellStyle name="Nota 2 3 2 3 9" xfId="430" xr:uid="{00000000-0005-0000-0000-000046040000}"/>
    <cellStyle name="Nota 2 3 2 4" xfId="285" xr:uid="{00000000-0005-0000-0000-000047040000}"/>
    <cellStyle name="Nota 2 3 2 4 2" xfId="817" xr:uid="{00000000-0005-0000-0000-000048040000}"/>
    <cellStyle name="Nota 2 3 2 4 2 2" xfId="1308" xr:uid="{00000000-0005-0000-0000-000049040000}"/>
    <cellStyle name="Nota 2 3 2 4 2 3" xfId="1677" xr:uid="{00000000-0005-0000-0000-00004A040000}"/>
    <cellStyle name="Nota 2 3 2 4 2 4" xfId="1084" xr:uid="{00000000-0005-0000-0000-00004B040000}"/>
    <cellStyle name="Nota 2 3 2 4 3" xfId="869" xr:uid="{00000000-0005-0000-0000-00004C040000}"/>
    <cellStyle name="Nota 2 3 2 4 3 2" xfId="1360" xr:uid="{00000000-0005-0000-0000-00004D040000}"/>
    <cellStyle name="Nota 2 3 2 4 3 3" xfId="1729" xr:uid="{00000000-0005-0000-0000-00004E040000}"/>
    <cellStyle name="Nota 2 3 2 4 3 4" xfId="1921" xr:uid="{00000000-0005-0000-0000-00004F040000}"/>
    <cellStyle name="Nota 2 3 2 4 4" xfId="916" xr:uid="{00000000-0005-0000-0000-000050040000}"/>
    <cellStyle name="Nota 2 3 2 4 4 2" xfId="1407" xr:uid="{00000000-0005-0000-0000-000051040000}"/>
    <cellStyle name="Nota 2 3 2 4 4 3" xfId="1776" xr:uid="{00000000-0005-0000-0000-000052040000}"/>
    <cellStyle name="Nota 2 3 2 4 4 4" xfId="1976" xr:uid="{00000000-0005-0000-0000-000053040000}"/>
    <cellStyle name="Nota 2 3 2 4 5" xfId="1036" xr:uid="{00000000-0005-0000-0000-000054040000}"/>
    <cellStyle name="Nota 2 3 2 4 5 2" xfId="1516" xr:uid="{00000000-0005-0000-0000-000055040000}"/>
    <cellStyle name="Nota 2 3 2 4 5 3" xfId="1869" xr:uid="{00000000-0005-0000-0000-000056040000}"/>
    <cellStyle name="Nota 2 3 2 4 5 4" xfId="1146" xr:uid="{00000000-0005-0000-0000-000057040000}"/>
    <cellStyle name="Nota 2 3 2 4 6" xfId="592" xr:uid="{00000000-0005-0000-0000-000058040000}"/>
    <cellStyle name="Nota 2 3 2 4 7" xfId="1105" xr:uid="{00000000-0005-0000-0000-000059040000}"/>
    <cellStyle name="Nota 2 3 2 4 8" xfId="538" xr:uid="{00000000-0005-0000-0000-00005A040000}"/>
    <cellStyle name="Nota 2 3 2 4 9" xfId="1968" xr:uid="{00000000-0005-0000-0000-00005B040000}"/>
    <cellStyle name="Nota 2 3 2 5" xfId="286" xr:uid="{00000000-0005-0000-0000-00005C040000}"/>
    <cellStyle name="Nota 2 3 2 5 2" xfId="818" xr:uid="{00000000-0005-0000-0000-00005D040000}"/>
    <cellStyle name="Nota 2 3 2 5 2 2" xfId="1309" xr:uid="{00000000-0005-0000-0000-00005E040000}"/>
    <cellStyle name="Nota 2 3 2 5 2 3" xfId="1678" xr:uid="{00000000-0005-0000-0000-00005F040000}"/>
    <cellStyle name="Nota 2 3 2 5 2 4" xfId="2013" xr:uid="{00000000-0005-0000-0000-000060040000}"/>
    <cellStyle name="Nota 2 3 2 5 3" xfId="870" xr:uid="{00000000-0005-0000-0000-000061040000}"/>
    <cellStyle name="Nota 2 3 2 5 3 2" xfId="1361" xr:uid="{00000000-0005-0000-0000-000062040000}"/>
    <cellStyle name="Nota 2 3 2 5 3 3" xfId="1730" xr:uid="{00000000-0005-0000-0000-000063040000}"/>
    <cellStyle name="Nota 2 3 2 5 3 4" xfId="1990" xr:uid="{00000000-0005-0000-0000-000064040000}"/>
    <cellStyle name="Nota 2 3 2 5 4" xfId="917" xr:uid="{00000000-0005-0000-0000-000065040000}"/>
    <cellStyle name="Nota 2 3 2 5 4 2" xfId="1408" xr:uid="{00000000-0005-0000-0000-000066040000}"/>
    <cellStyle name="Nota 2 3 2 5 4 3" xfId="1777" xr:uid="{00000000-0005-0000-0000-000067040000}"/>
    <cellStyle name="Nota 2 3 2 5 4 4" xfId="1083" xr:uid="{00000000-0005-0000-0000-000068040000}"/>
    <cellStyle name="Nota 2 3 2 5 5" xfId="1037" xr:uid="{00000000-0005-0000-0000-000069040000}"/>
    <cellStyle name="Nota 2 3 2 5 5 2" xfId="1517" xr:uid="{00000000-0005-0000-0000-00006A040000}"/>
    <cellStyle name="Nota 2 3 2 5 5 3" xfId="1870" xr:uid="{00000000-0005-0000-0000-00006B040000}"/>
    <cellStyle name="Nota 2 3 2 5 5 4" xfId="499" xr:uid="{00000000-0005-0000-0000-00006C040000}"/>
    <cellStyle name="Nota 2 3 2 5 6" xfId="593" xr:uid="{00000000-0005-0000-0000-00006D040000}"/>
    <cellStyle name="Nota 2 3 2 5 7" xfId="1106" xr:uid="{00000000-0005-0000-0000-00006E040000}"/>
    <cellStyle name="Nota 2 3 2 5 8" xfId="1464" xr:uid="{00000000-0005-0000-0000-00006F040000}"/>
    <cellStyle name="Nota 2 3 2 5 9" xfId="2076" xr:uid="{00000000-0005-0000-0000-000070040000}"/>
    <cellStyle name="Nota 2 3 2 6" xfId="749" xr:uid="{00000000-0005-0000-0000-000071040000}"/>
    <cellStyle name="Nota 2 3 2 6 2" xfId="1240" xr:uid="{00000000-0005-0000-0000-000072040000}"/>
    <cellStyle name="Nota 2 3 2 6 3" xfId="1609" xr:uid="{00000000-0005-0000-0000-000073040000}"/>
    <cellStyle name="Nota 2 3 2 6 4" xfId="1471" xr:uid="{00000000-0005-0000-0000-000074040000}"/>
    <cellStyle name="Nota 2 3 2 7" xfId="814" xr:uid="{00000000-0005-0000-0000-000075040000}"/>
    <cellStyle name="Nota 2 3 2 7 2" xfId="1305" xr:uid="{00000000-0005-0000-0000-000076040000}"/>
    <cellStyle name="Nota 2 3 2 7 3" xfId="1674" xr:uid="{00000000-0005-0000-0000-000077040000}"/>
    <cellStyle name="Nota 2 3 2 7 4" xfId="645" xr:uid="{00000000-0005-0000-0000-000078040000}"/>
    <cellStyle name="Nota 2 3 2 8" xfId="866" xr:uid="{00000000-0005-0000-0000-000079040000}"/>
    <cellStyle name="Nota 2 3 2 8 2" xfId="1357" xr:uid="{00000000-0005-0000-0000-00007A040000}"/>
    <cellStyle name="Nota 2 3 2 8 3" xfId="1726" xr:uid="{00000000-0005-0000-0000-00007B040000}"/>
    <cellStyle name="Nota 2 3 2 8 4" xfId="502" xr:uid="{00000000-0005-0000-0000-00007C040000}"/>
    <cellStyle name="Nota 2 3 2 9" xfId="913" xr:uid="{00000000-0005-0000-0000-00007D040000}"/>
    <cellStyle name="Nota 2 3 2 9 2" xfId="1404" xr:uid="{00000000-0005-0000-0000-00007E040000}"/>
    <cellStyle name="Nota 2 3 2 9 3" xfId="1773" xr:uid="{00000000-0005-0000-0000-00007F040000}"/>
    <cellStyle name="Nota 2 3 2 9 4" xfId="1141" xr:uid="{00000000-0005-0000-0000-000080040000}"/>
    <cellStyle name="Nota 2 3 3" xfId="287" xr:uid="{00000000-0005-0000-0000-000081040000}"/>
    <cellStyle name="Nota 2 3 3 10" xfId="667" xr:uid="{00000000-0005-0000-0000-000082040000}"/>
    <cellStyle name="Nota 2 3 3 10 2" xfId="1175" xr:uid="{00000000-0005-0000-0000-000083040000}"/>
    <cellStyle name="Nota 2 3 3 10 3" xfId="578" xr:uid="{00000000-0005-0000-0000-000084040000}"/>
    <cellStyle name="Nota 2 3 3 10 4" xfId="478" xr:uid="{00000000-0005-0000-0000-000085040000}"/>
    <cellStyle name="Nota 2 3 3 11" xfId="1038" xr:uid="{00000000-0005-0000-0000-000086040000}"/>
    <cellStyle name="Nota 2 3 3 11 2" xfId="1518" xr:uid="{00000000-0005-0000-0000-000087040000}"/>
    <cellStyle name="Nota 2 3 3 11 3" xfId="1871" xr:uid="{00000000-0005-0000-0000-000088040000}"/>
    <cellStyle name="Nota 2 3 3 11 4" xfId="1931" xr:uid="{00000000-0005-0000-0000-000089040000}"/>
    <cellStyle name="Nota 2 3 3 12" xfId="594" xr:uid="{00000000-0005-0000-0000-00008A040000}"/>
    <cellStyle name="Nota 2 3 3 13" xfId="1107" xr:uid="{00000000-0005-0000-0000-00008B040000}"/>
    <cellStyle name="Nota 2 3 3 14" xfId="1185" xr:uid="{00000000-0005-0000-0000-00008C040000}"/>
    <cellStyle name="Nota 2 3 3 15" xfId="2047" xr:uid="{00000000-0005-0000-0000-00008D040000}"/>
    <cellStyle name="Nota 2 3 3 2" xfId="288" xr:uid="{00000000-0005-0000-0000-00008E040000}"/>
    <cellStyle name="Nota 2 3 3 2 2" xfId="820" xr:uid="{00000000-0005-0000-0000-00008F040000}"/>
    <cellStyle name="Nota 2 3 3 2 2 2" xfId="1311" xr:uid="{00000000-0005-0000-0000-000090040000}"/>
    <cellStyle name="Nota 2 3 3 2 2 3" xfId="1680" xr:uid="{00000000-0005-0000-0000-000091040000}"/>
    <cellStyle name="Nota 2 3 3 2 2 4" xfId="2058" xr:uid="{00000000-0005-0000-0000-000092040000}"/>
    <cellStyle name="Nota 2 3 3 2 3" xfId="872" xr:uid="{00000000-0005-0000-0000-000093040000}"/>
    <cellStyle name="Nota 2 3 3 2 3 2" xfId="1363" xr:uid="{00000000-0005-0000-0000-000094040000}"/>
    <cellStyle name="Nota 2 3 3 2 3 3" xfId="1732" xr:uid="{00000000-0005-0000-0000-000095040000}"/>
    <cellStyle name="Nota 2 3 3 2 3 4" xfId="496" xr:uid="{00000000-0005-0000-0000-000096040000}"/>
    <cellStyle name="Nota 2 3 3 2 4" xfId="919" xr:uid="{00000000-0005-0000-0000-000097040000}"/>
    <cellStyle name="Nota 2 3 3 2 4 2" xfId="1410" xr:uid="{00000000-0005-0000-0000-000098040000}"/>
    <cellStyle name="Nota 2 3 3 2 4 3" xfId="1779" xr:uid="{00000000-0005-0000-0000-000099040000}"/>
    <cellStyle name="Nota 2 3 3 2 4 4" xfId="2065" xr:uid="{00000000-0005-0000-0000-00009A040000}"/>
    <cellStyle name="Nota 2 3 3 2 5" xfId="1039" xr:uid="{00000000-0005-0000-0000-00009B040000}"/>
    <cellStyle name="Nota 2 3 3 2 5 2" xfId="1519" xr:uid="{00000000-0005-0000-0000-00009C040000}"/>
    <cellStyle name="Nota 2 3 3 2 5 3" xfId="1872" xr:uid="{00000000-0005-0000-0000-00009D040000}"/>
    <cellStyle name="Nota 2 3 3 2 5 4" xfId="653" xr:uid="{00000000-0005-0000-0000-00009E040000}"/>
    <cellStyle name="Nota 2 3 3 2 6" xfId="595" xr:uid="{00000000-0005-0000-0000-00009F040000}"/>
    <cellStyle name="Nota 2 3 3 2 7" xfId="1108" xr:uid="{00000000-0005-0000-0000-0000A0040000}"/>
    <cellStyle name="Nota 2 3 3 2 8" xfId="1480" xr:uid="{00000000-0005-0000-0000-0000A1040000}"/>
    <cellStyle name="Nota 2 3 3 2 9" xfId="2056" xr:uid="{00000000-0005-0000-0000-0000A2040000}"/>
    <cellStyle name="Nota 2 3 3 3" xfId="289" xr:uid="{00000000-0005-0000-0000-0000A3040000}"/>
    <cellStyle name="Nota 2 3 3 3 2" xfId="821" xr:uid="{00000000-0005-0000-0000-0000A4040000}"/>
    <cellStyle name="Nota 2 3 3 3 2 2" xfId="1312" xr:uid="{00000000-0005-0000-0000-0000A5040000}"/>
    <cellStyle name="Nota 2 3 3 3 2 3" xfId="1681" xr:uid="{00000000-0005-0000-0000-0000A6040000}"/>
    <cellStyle name="Nota 2 3 3 3 2 4" xfId="2026" xr:uid="{00000000-0005-0000-0000-0000A7040000}"/>
    <cellStyle name="Nota 2 3 3 3 3" xfId="873" xr:uid="{00000000-0005-0000-0000-0000A8040000}"/>
    <cellStyle name="Nota 2 3 3 3 3 2" xfId="1364" xr:uid="{00000000-0005-0000-0000-0000A9040000}"/>
    <cellStyle name="Nota 2 3 3 3 3 3" xfId="1733" xr:uid="{00000000-0005-0000-0000-0000AA040000}"/>
    <cellStyle name="Nota 2 3 3 3 3 4" xfId="2066" xr:uid="{00000000-0005-0000-0000-0000AB040000}"/>
    <cellStyle name="Nota 2 3 3 3 4" xfId="920" xr:uid="{00000000-0005-0000-0000-0000AC040000}"/>
    <cellStyle name="Nota 2 3 3 3 4 2" xfId="1411" xr:uid="{00000000-0005-0000-0000-0000AD040000}"/>
    <cellStyle name="Nota 2 3 3 3 4 3" xfId="1780" xr:uid="{00000000-0005-0000-0000-0000AE040000}"/>
    <cellStyle name="Nota 2 3 3 3 4 4" xfId="2095" xr:uid="{00000000-0005-0000-0000-0000AF040000}"/>
    <cellStyle name="Nota 2 3 3 3 5" xfId="962" xr:uid="{00000000-0005-0000-0000-0000B0040000}"/>
    <cellStyle name="Nota 2 3 3 3 5 2" xfId="1453" xr:uid="{00000000-0005-0000-0000-0000B1040000}"/>
    <cellStyle name="Nota 2 3 3 3 5 3" xfId="1822" xr:uid="{00000000-0005-0000-0000-0000B2040000}"/>
    <cellStyle name="Nota 2 3 3 3 5 4" xfId="2038" xr:uid="{00000000-0005-0000-0000-0000B3040000}"/>
    <cellStyle name="Nota 2 3 3 3 6" xfId="596" xr:uid="{00000000-0005-0000-0000-0000B4040000}"/>
    <cellStyle name="Nota 2 3 3 3 7" xfId="1109" xr:uid="{00000000-0005-0000-0000-0000B5040000}"/>
    <cellStyle name="Nota 2 3 3 3 8" xfId="1207" xr:uid="{00000000-0005-0000-0000-0000B6040000}"/>
    <cellStyle name="Nota 2 3 3 3 9" xfId="2093" xr:uid="{00000000-0005-0000-0000-0000B7040000}"/>
    <cellStyle name="Nota 2 3 3 4" xfId="290" xr:uid="{00000000-0005-0000-0000-0000B8040000}"/>
    <cellStyle name="Nota 2 3 3 4 2" xfId="822" xr:uid="{00000000-0005-0000-0000-0000B9040000}"/>
    <cellStyle name="Nota 2 3 3 4 2 2" xfId="1313" xr:uid="{00000000-0005-0000-0000-0000BA040000}"/>
    <cellStyle name="Nota 2 3 3 4 2 3" xfId="1682" xr:uid="{00000000-0005-0000-0000-0000BB040000}"/>
    <cellStyle name="Nota 2 3 3 4 2 4" xfId="1489" xr:uid="{00000000-0005-0000-0000-0000BC040000}"/>
    <cellStyle name="Nota 2 3 3 4 3" xfId="874" xr:uid="{00000000-0005-0000-0000-0000BD040000}"/>
    <cellStyle name="Nota 2 3 3 4 3 2" xfId="1365" xr:uid="{00000000-0005-0000-0000-0000BE040000}"/>
    <cellStyle name="Nota 2 3 3 4 3 3" xfId="1734" xr:uid="{00000000-0005-0000-0000-0000BF040000}"/>
    <cellStyle name="Nota 2 3 3 4 3 4" xfId="1604" xr:uid="{00000000-0005-0000-0000-0000C0040000}"/>
    <cellStyle name="Nota 2 3 3 4 4" xfId="921" xr:uid="{00000000-0005-0000-0000-0000C1040000}"/>
    <cellStyle name="Nota 2 3 3 4 4 2" xfId="1412" xr:uid="{00000000-0005-0000-0000-0000C2040000}"/>
    <cellStyle name="Nota 2 3 3 4 4 3" xfId="1781" xr:uid="{00000000-0005-0000-0000-0000C3040000}"/>
    <cellStyle name="Nota 2 3 3 4 4 4" xfId="1563" xr:uid="{00000000-0005-0000-0000-0000C4040000}"/>
    <cellStyle name="Nota 2 3 3 4 5" xfId="1040" xr:uid="{00000000-0005-0000-0000-0000C5040000}"/>
    <cellStyle name="Nota 2 3 3 4 5 2" xfId="1520" xr:uid="{00000000-0005-0000-0000-0000C6040000}"/>
    <cellStyle name="Nota 2 3 3 4 5 3" xfId="1873" xr:uid="{00000000-0005-0000-0000-0000C7040000}"/>
    <cellStyle name="Nota 2 3 3 4 5 4" xfId="2035" xr:uid="{00000000-0005-0000-0000-0000C8040000}"/>
    <cellStyle name="Nota 2 3 3 4 6" xfId="597" xr:uid="{00000000-0005-0000-0000-0000C9040000}"/>
    <cellStyle name="Nota 2 3 3 4 7" xfId="1110" xr:uid="{00000000-0005-0000-0000-0000CA040000}"/>
    <cellStyle name="Nota 2 3 3 4 8" xfId="539" xr:uid="{00000000-0005-0000-0000-0000CB040000}"/>
    <cellStyle name="Nota 2 3 3 4 9" xfId="477" xr:uid="{00000000-0005-0000-0000-0000CC040000}"/>
    <cellStyle name="Nota 2 3 3 5" xfId="291" xr:uid="{00000000-0005-0000-0000-0000CD040000}"/>
    <cellStyle name="Nota 2 3 3 5 2" xfId="823" xr:uid="{00000000-0005-0000-0000-0000CE040000}"/>
    <cellStyle name="Nota 2 3 3 5 2 2" xfId="1314" xr:uid="{00000000-0005-0000-0000-0000CF040000}"/>
    <cellStyle name="Nota 2 3 3 5 2 3" xfId="1683" xr:uid="{00000000-0005-0000-0000-0000D0040000}"/>
    <cellStyle name="Nota 2 3 3 5 2 4" xfId="2094" xr:uid="{00000000-0005-0000-0000-0000D1040000}"/>
    <cellStyle name="Nota 2 3 3 5 3" xfId="875" xr:uid="{00000000-0005-0000-0000-0000D2040000}"/>
    <cellStyle name="Nota 2 3 3 5 3 2" xfId="1366" xr:uid="{00000000-0005-0000-0000-0000D3040000}"/>
    <cellStyle name="Nota 2 3 3 5 3 3" xfId="1735" xr:uid="{00000000-0005-0000-0000-0000D4040000}"/>
    <cellStyle name="Nota 2 3 3 5 3 4" xfId="1993" xr:uid="{00000000-0005-0000-0000-0000D5040000}"/>
    <cellStyle name="Nota 2 3 3 5 4" xfId="922" xr:uid="{00000000-0005-0000-0000-0000D6040000}"/>
    <cellStyle name="Nota 2 3 3 5 4 2" xfId="1413" xr:uid="{00000000-0005-0000-0000-0000D7040000}"/>
    <cellStyle name="Nota 2 3 3 5 4 3" xfId="1782" xr:uid="{00000000-0005-0000-0000-0000D8040000}"/>
    <cellStyle name="Nota 2 3 3 5 4 4" xfId="1524" xr:uid="{00000000-0005-0000-0000-0000D9040000}"/>
    <cellStyle name="Nota 2 3 3 5 5" xfId="1079" xr:uid="{00000000-0005-0000-0000-0000DA040000}"/>
    <cellStyle name="Nota 2 3 3 5 5 2" xfId="1555" xr:uid="{00000000-0005-0000-0000-0000DB040000}"/>
    <cellStyle name="Nota 2 3 3 5 5 3" xfId="1911" xr:uid="{00000000-0005-0000-0000-0000DC040000}"/>
    <cellStyle name="Nota 2 3 3 5 5 4" xfId="1951" xr:uid="{00000000-0005-0000-0000-0000DD040000}"/>
    <cellStyle name="Nota 2 3 3 5 6" xfId="598" xr:uid="{00000000-0005-0000-0000-0000DE040000}"/>
    <cellStyle name="Nota 2 3 3 5 7" xfId="1111" xr:uid="{00000000-0005-0000-0000-0000DF040000}"/>
    <cellStyle name="Nota 2 3 3 5 8" xfId="1479" xr:uid="{00000000-0005-0000-0000-0000E0040000}"/>
    <cellStyle name="Nota 2 3 3 5 9" xfId="1566" xr:uid="{00000000-0005-0000-0000-0000E1040000}"/>
    <cellStyle name="Nota 2 3 3 6" xfId="750" xr:uid="{00000000-0005-0000-0000-0000E2040000}"/>
    <cellStyle name="Nota 2 3 3 6 2" xfId="1241" xr:uid="{00000000-0005-0000-0000-0000E3040000}"/>
    <cellStyle name="Nota 2 3 3 6 3" xfId="1610" xr:uid="{00000000-0005-0000-0000-0000E4040000}"/>
    <cellStyle name="Nota 2 3 3 6 4" xfId="563" xr:uid="{00000000-0005-0000-0000-0000E5040000}"/>
    <cellStyle name="Nota 2 3 3 7" xfId="819" xr:uid="{00000000-0005-0000-0000-0000E6040000}"/>
    <cellStyle name="Nota 2 3 3 7 2" xfId="1310" xr:uid="{00000000-0005-0000-0000-0000E7040000}"/>
    <cellStyle name="Nota 2 3 3 7 3" xfId="1679" xr:uid="{00000000-0005-0000-0000-0000E8040000}"/>
    <cellStyle name="Nota 2 3 3 7 4" xfId="2043" xr:uid="{00000000-0005-0000-0000-0000E9040000}"/>
    <cellStyle name="Nota 2 3 3 8" xfId="871" xr:uid="{00000000-0005-0000-0000-0000EA040000}"/>
    <cellStyle name="Nota 2 3 3 8 2" xfId="1362" xr:uid="{00000000-0005-0000-0000-0000EB040000}"/>
    <cellStyle name="Nota 2 3 3 8 3" xfId="1731" xr:uid="{00000000-0005-0000-0000-0000EC040000}"/>
    <cellStyle name="Nota 2 3 3 8 4" xfId="370" xr:uid="{00000000-0005-0000-0000-0000ED040000}"/>
    <cellStyle name="Nota 2 3 3 9" xfId="918" xr:uid="{00000000-0005-0000-0000-0000EE040000}"/>
    <cellStyle name="Nota 2 3 3 9 2" xfId="1409" xr:uid="{00000000-0005-0000-0000-0000EF040000}"/>
    <cellStyle name="Nota 2 3 3 9 3" xfId="1778" xr:uid="{00000000-0005-0000-0000-0000F0040000}"/>
    <cellStyle name="Nota 2 3 3 9 4" xfId="630" xr:uid="{00000000-0005-0000-0000-0000F1040000}"/>
    <cellStyle name="Nota 2 3 4" xfId="292" xr:uid="{00000000-0005-0000-0000-0000F2040000}"/>
    <cellStyle name="Nota 2 3 4 2" xfId="824" xr:uid="{00000000-0005-0000-0000-0000F3040000}"/>
    <cellStyle name="Nota 2 3 4 2 2" xfId="1315" xr:uid="{00000000-0005-0000-0000-0000F4040000}"/>
    <cellStyle name="Nota 2 3 4 2 3" xfId="1684" xr:uid="{00000000-0005-0000-0000-0000F5040000}"/>
    <cellStyle name="Nota 2 3 4 2 4" xfId="2052" xr:uid="{00000000-0005-0000-0000-0000F6040000}"/>
    <cellStyle name="Nota 2 3 4 3" xfId="876" xr:uid="{00000000-0005-0000-0000-0000F7040000}"/>
    <cellStyle name="Nota 2 3 4 3 2" xfId="1367" xr:uid="{00000000-0005-0000-0000-0000F8040000}"/>
    <cellStyle name="Nota 2 3 4 3 3" xfId="1736" xr:uid="{00000000-0005-0000-0000-0000F9040000}"/>
    <cellStyle name="Nota 2 3 4 3 4" xfId="656" xr:uid="{00000000-0005-0000-0000-0000FA040000}"/>
    <cellStyle name="Nota 2 3 4 4" xfId="923" xr:uid="{00000000-0005-0000-0000-0000FB040000}"/>
    <cellStyle name="Nota 2 3 4 4 2" xfId="1414" xr:uid="{00000000-0005-0000-0000-0000FC040000}"/>
    <cellStyle name="Nota 2 3 4 4 3" xfId="1783" xr:uid="{00000000-0005-0000-0000-0000FD040000}"/>
    <cellStyle name="Nota 2 3 4 4 4" xfId="1564" xr:uid="{00000000-0005-0000-0000-0000FE040000}"/>
    <cellStyle name="Nota 2 3 4 5" xfId="1041" xr:uid="{00000000-0005-0000-0000-0000FF040000}"/>
    <cellStyle name="Nota 2 3 4 5 2" xfId="1521" xr:uid="{00000000-0005-0000-0000-000000050000}"/>
    <cellStyle name="Nota 2 3 4 5 3" xfId="1874" xr:uid="{00000000-0005-0000-0000-000001050000}"/>
    <cellStyle name="Nota 2 3 4 5 4" xfId="1490" xr:uid="{00000000-0005-0000-0000-000002050000}"/>
    <cellStyle name="Nota 2 3 4 6" xfId="599" xr:uid="{00000000-0005-0000-0000-000003050000}"/>
    <cellStyle name="Nota 2 3 4 7" xfId="1112" xr:uid="{00000000-0005-0000-0000-000004050000}"/>
    <cellStyle name="Nota 2 3 4 8" xfId="1206" xr:uid="{00000000-0005-0000-0000-000005050000}"/>
    <cellStyle name="Nota 2 3 4 9" xfId="1995" xr:uid="{00000000-0005-0000-0000-000006050000}"/>
    <cellStyle name="Nota 2 3 5" xfId="293" xr:uid="{00000000-0005-0000-0000-000007050000}"/>
    <cellStyle name="Nota 2 3 5 2" xfId="825" xr:uid="{00000000-0005-0000-0000-000008050000}"/>
    <cellStyle name="Nota 2 3 5 2 2" xfId="1316" xr:uid="{00000000-0005-0000-0000-000009050000}"/>
    <cellStyle name="Nota 2 3 5 2 3" xfId="1685" xr:uid="{00000000-0005-0000-0000-00000A050000}"/>
    <cellStyle name="Nota 2 3 5 2 4" xfId="1235" xr:uid="{00000000-0005-0000-0000-00000B050000}"/>
    <cellStyle name="Nota 2 3 5 3" xfId="877" xr:uid="{00000000-0005-0000-0000-00000C050000}"/>
    <cellStyle name="Nota 2 3 5 3 2" xfId="1368" xr:uid="{00000000-0005-0000-0000-00000D050000}"/>
    <cellStyle name="Nota 2 3 5 3 3" xfId="1737" xr:uid="{00000000-0005-0000-0000-00000E050000}"/>
    <cellStyle name="Nota 2 3 5 3 4" xfId="415" xr:uid="{00000000-0005-0000-0000-00000F050000}"/>
    <cellStyle name="Nota 2 3 5 4" xfId="924" xr:uid="{00000000-0005-0000-0000-000010050000}"/>
    <cellStyle name="Nota 2 3 5 4 2" xfId="1415" xr:uid="{00000000-0005-0000-0000-000011050000}"/>
    <cellStyle name="Nota 2 3 5 4 3" xfId="1784" xr:uid="{00000000-0005-0000-0000-000012050000}"/>
    <cellStyle name="Nota 2 3 5 4 4" xfId="1092" xr:uid="{00000000-0005-0000-0000-000013050000}"/>
    <cellStyle name="Nota 2 3 5 5" xfId="1042" xr:uid="{00000000-0005-0000-0000-000014050000}"/>
    <cellStyle name="Nota 2 3 5 5 2" xfId="1522" xr:uid="{00000000-0005-0000-0000-000015050000}"/>
    <cellStyle name="Nota 2 3 5 5 3" xfId="1875" xr:uid="{00000000-0005-0000-0000-000016050000}"/>
    <cellStyle name="Nota 2 3 5 5 4" xfId="1484" xr:uid="{00000000-0005-0000-0000-000017050000}"/>
    <cellStyle name="Nota 2 3 5 6" xfId="600" xr:uid="{00000000-0005-0000-0000-000018050000}"/>
    <cellStyle name="Nota 2 3 5 7" xfId="1113" xr:uid="{00000000-0005-0000-0000-000019050000}"/>
    <cellStyle name="Nota 2 3 5 8" xfId="540" xr:uid="{00000000-0005-0000-0000-00001A050000}"/>
    <cellStyle name="Nota 2 3 5 9" xfId="2086" xr:uid="{00000000-0005-0000-0000-00001B050000}"/>
    <cellStyle name="Nota 2 3 6" xfId="294" xr:uid="{00000000-0005-0000-0000-00001C050000}"/>
    <cellStyle name="Nota 2 3 6 2" xfId="826" xr:uid="{00000000-0005-0000-0000-00001D050000}"/>
    <cellStyle name="Nota 2 3 6 2 2" xfId="1317" xr:uid="{00000000-0005-0000-0000-00001E050000}"/>
    <cellStyle name="Nota 2 3 6 2 3" xfId="1686" xr:uid="{00000000-0005-0000-0000-00001F050000}"/>
    <cellStyle name="Nota 2 3 6 2 4" xfId="2001" xr:uid="{00000000-0005-0000-0000-000020050000}"/>
    <cellStyle name="Nota 2 3 6 3" xfId="878" xr:uid="{00000000-0005-0000-0000-000021050000}"/>
    <cellStyle name="Nota 2 3 6 3 2" xfId="1369" xr:uid="{00000000-0005-0000-0000-000022050000}"/>
    <cellStyle name="Nota 2 3 6 3 3" xfId="1738" xr:uid="{00000000-0005-0000-0000-000023050000}"/>
    <cellStyle name="Nota 2 3 6 3 4" xfId="2057" xr:uid="{00000000-0005-0000-0000-000024050000}"/>
    <cellStyle name="Nota 2 3 6 4" xfId="925" xr:uid="{00000000-0005-0000-0000-000025050000}"/>
    <cellStyle name="Nota 2 3 6 4 2" xfId="1416" xr:uid="{00000000-0005-0000-0000-000026050000}"/>
    <cellStyle name="Nota 2 3 6 4 3" xfId="1785" xr:uid="{00000000-0005-0000-0000-000027050000}"/>
    <cellStyle name="Nota 2 3 6 4 4" xfId="2098" xr:uid="{00000000-0005-0000-0000-000028050000}"/>
    <cellStyle name="Nota 2 3 6 5" xfId="1043" xr:uid="{00000000-0005-0000-0000-000029050000}"/>
    <cellStyle name="Nota 2 3 6 5 2" xfId="1523" xr:uid="{00000000-0005-0000-0000-00002A050000}"/>
    <cellStyle name="Nota 2 3 6 5 3" xfId="1876" xr:uid="{00000000-0005-0000-0000-00002B050000}"/>
    <cellStyle name="Nota 2 3 6 5 4" xfId="1928" xr:uid="{00000000-0005-0000-0000-00002C050000}"/>
    <cellStyle name="Nota 2 3 6 6" xfId="601" xr:uid="{00000000-0005-0000-0000-00002D050000}"/>
    <cellStyle name="Nota 2 3 6 7" xfId="1114" xr:uid="{00000000-0005-0000-0000-00002E050000}"/>
    <cellStyle name="Nota 2 3 6 8" xfId="541" xr:uid="{00000000-0005-0000-0000-00002F050000}"/>
    <cellStyle name="Nota 2 3 6 9" xfId="2110" xr:uid="{00000000-0005-0000-0000-000030050000}"/>
    <cellStyle name="Nota 2 3 7" xfId="295" xr:uid="{00000000-0005-0000-0000-000031050000}"/>
    <cellStyle name="Nota 2 3 7 2" xfId="827" xr:uid="{00000000-0005-0000-0000-000032050000}"/>
    <cellStyle name="Nota 2 3 7 2 2" xfId="1318" xr:uid="{00000000-0005-0000-0000-000033050000}"/>
    <cellStyle name="Nota 2 3 7 2 3" xfId="1687" xr:uid="{00000000-0005-0000-0000-000034050000}"/>
    <cellStyle name="Nota 2 3 7 2 4" xfId="2064" xr:uid="{00000000-0005-0000-0000-000035050000}"/>
    <cellStyle name="Nota 2 3 7 3" xfId="879" xr:uid="{00000000-0005-0000-0000-000036050000}"/>
    <cellStyle name="Nota 2 3 7 3 2" xfId="1370" xr:uid="{00000000-0005-0000-0000-000037050000}"/>
    <cellStyle name="Nota 2 3 7 3 3" xfId="1739" xr:uid="{00000000-0005-0000-0000-000038050000}"/>
    <cellStyle name="Nota 2 3 7 3 4" xfId="1155" xr:uid="{00000000-0005-0000-0000-000039050000}"/>
    <cellStyle name="Nota 2 3 7 4" xfId="926" xr:uid="{00000000-0005-0000-0000-00003A050000}"/>
    <cellStyle name="Nota 2 3 7 4 2" xfId="1417" xr:uid="{00000000-0005-0000-0000-00003B050000}"/>
    <cellStyle name="Nota 2 3 7 4 3" xfId="1786" xr:uid="{00000000-0005-0000-0000-00003C050000}"/>
    <cellStyle name="Nota 2 3 7 4 4" xfId="465" xr:uid="{00000000-0005-0000-0000-00003D050000}"/>
    <cellStyle name="Nota 2 3 7 5" xfId="1048" xr:uid="{00000000-0005-0000-0000-00003E050000}"/>
    <cellStyle name="Nota 2 3 7 5 2" xfId="1525" xr:uid="{00000000-0005-0000-0000-00003F050000}"/>
    <cellStyle name="Nota 2 3 7 5 3" xfId="1881" xr:uid="{00000000-0005-0000-0000-000040050000}"/>
    <cellStyle name="Nota 2 3 7 5 4" xfId="1937" xr:uid="{00000000-0005-0000-0000-000041050000}"/>
    <cellStyle name="Nota 2 3 7 6" xfId="602" xr:uid="{00000000-0005-0000-0000-000042050000}"/>
    <cellStyle name="Nota 2 3 7 7" xfId="1115" xr:uid="{00000000-0005-0000-0000-000043050000}"/>
    <cellStyle name="Nota 2 3 7 8" xfId="542" xr:uid="{00000000-0005-0000-0000-000044050000}"/>
    <cellStyle name="Nota 2 3 7 9" xfId="1957" xr:uid="{00000000-0005-0000-0000-000045050000}"/>
    <cellStyle name="Nota 2 3 8" xfId="748" xr:uid="{00000000-0005-0000-0000-000046050000}"/>
    <cellStyle name="Nota 2 3 8 2" xfId="1239" xr:uid="{00000000-0005-0000-0000-000047050000}"/>
    <cellStyle name="Nota 2 3 8 3" xfId="1608" xr:uid="{00000000-0005-0000-0000-000048050000}"/>
    <cellStyle name="Nota 2 3 8 4" xfId="2078" xr:uid="{00000000-0005-0000-0000-000049050000}"/>
    <cellStyle name="Nota 2 3 9" xfId="813" xr:uid="{00000000-0005-0000-0000-00004A050000}"/>
    <cellStyle name="Nota 2 3 9 2" xfId="1304" xr:uid="{00000000-0005-0000-0000-00004B050000}"/>
    <cellStyle name="Nota 2 3 9 3" xfId="1673" xr:uid="{00000000-0005-0000-0000-00004C050000}"/>
    <cellStyle name="Nota 2 3 9 4" xfId="379" xr:uid="{00000000-0005-0000-0000-00004D050000}"/>
    <cellStyle name="Nota 2 4" xfId="296" xr:uid="{00000000-0005-0000-0000-00004E050000}"/>
    <cellStyle name="Nota 2 4 2" xfId="828" xr:uid="{00000000-0005-0000-0000-00004F050000}"/>
    <cellStyle name="Nota 2 4 2 2" xfId="1319" xr:uid="{00000000-0005-0000-0000-000050050000}"/>
    <cellStyle name="Nota 2 4 2 3" xfId="1688" xr:uid="{00000000-0005-0000-0000-000051050000}"/>
    <cellStyle name="Nota 2 4 2 4" xfId="1583" xr:uid="{00000000-0005-0000-0000-000052050000}"/>
    <cellStyle name="Nota 2 4 3" xfId="880" xr:uid="{00000000-0005-0000-0000-000053050000}"/>
    <cellStyle name="Nota 2 4 3 2" xfId="1371" xr:uid="{00000000-0005-0000-0000-000054050000}"/>
    <cellStyle name="Nota 2 4 3 3" xfId="1740" xr:uid="{00000000-0005-0000-0000-000055050000}"/>
    <cellStyle name="Nota 2 4 3 4" xfId="498" xr:uid="{00000000-0005-0000-0000-000056050000}"/>
    <cellStyle name="Nota 2 4 4" xfId="927" xr:uid="{00000000-0005-0000-0000-000057050000}"/>
    <cellStyle name="Nota 2 4 4 2" xfId="1418" xr:uid="{00000000-0005-0000-0000-000058050000}"/>
    <cellStyle name="Nota 2 4 4 3" xfId="1787" xr:uid="{00000000-0005-0000-0000-000059050000}"/>
    <cellStyle name="Nota 2 4 4 4" xfId="2108" xr:uid="{00000000-0005-0000-0000-00005A050000}"/>
    <cellStyle name="Nota 2 4 5" xfId="1050" xr:uid="{00000000-0005-0000-0000-00005B050000}"/>
    <cellStyle name="Nota 2 4 5 2" xfId="1526" xr:uid="{00000000-0005-0000-0000-00005C050000}"/>
    <cellStyle name="Nota 2 4 5 3" xfId="1882" xr:uid="{00000000-0005-0000-0000-00005D050000}"/>
    <cellStyle name="Nota 2 4 5 4" xfId="1929" xr:uid="{00000000-0005-0000-0000-00005E050000}"/>
    <cellStyle name="Nota 2 4 6" xfId="603" xr:uid="{00000000-0005-0000-0000-00005F050000}"/>
    <cellStyle name="Nota 2 4 7" xfId="1116" xr:uid="{00000000-0005-0000-0000-000060050000}"/>
    <cellStyle name="Nota 2 4 8" xfId="543" xr:uid="{00000000-0005-0000-0000-000061050000}"/>
    <cellStyle name="Nota 2 4 9" xfId="2071" xr:uid="{00000000-0005-0000-0000-000062050000}"/>
    <cellStyle name="Nota 2 5" xfId="297" xr:uid="{00000000-0005-0000-0000-000063050000}"/>
    <cellStyle name="Nota 2 5 2" xfId="829" xr:uid="{00000000-0005-0000-0000-000064050000}"/>
    <cellStyle name="Nota 2 5 2 2" xfId="1320" xr:uid="{00000000-0005-0000-0000-000065050000}"/>
    <cellStyle name="Nota 2 5 2 3" xfId="1689" xr:uid="{00000000-0005-0000-0000-000066050000}"/>
    <cellStyle name="Nota 2 5 2 4" xfId="2025" xr:uid="{00000000-0005-0000-0000-000067050000}"/>
    <cellStyle name="Nota 2 5 3" xfId="881" xr:uid="{00000000-0005-0000-0000-000068050000}"/>
    <cellStyle name="Nota 2 5 3 2" xfId="1372" xr:uid="{00000000-0005-0000-0000-000069050000}"/>
    <cellStyle name="Nota 2 5 3 3" xfId="1741" xr:uid="{00000000-0005-0000-0000-00006A050000}"/>
    <cellStyle name="Nota 2 5 3 4" xfId="472" xr:uid="{00000000-0005-0000-0000-00006B050000}"/>
    <cellStyle name="Nota 2 5 4" xfId="928" xr:uid="{00000000-0005-0000-0000-00006C050000}"/>
    <cellStyle name="Nota 2 5 4 2" xfId="1419" xr:uid="{00000000-0005-0000-0000-00006D050000}"/>
    <cellStyle name="Nota 2 5 4 3" xfId="1788" xr:uid="{00000000-0005-0000-0000-00006E050000}"/>
    <cellStyle name="Nota 2 5 4 4" xfId="368" xr:uid="{00000000-0005-0000-0000-00006F050000}"/>
    <cellStyle name="Nota 2 5 5" xfId="963" xr:uid="{00000000-0005-0000-0000-000070050000}"/>
    <cellStyle name="Nota 2 5 5 2" xfId="1454" xr:uid="{00000000-0005-0000-0000-000071050000}"/>
    <cellStyle name="Nota 2 5 5 3" xfId="1823" xr:uid="{00000000-0005-0000-0000-000072050000}"/>
    <cellStyle name="Nota 2 5 5 4" xfId="647" xr:uid="{00000000-0005-0000-0000-000073050000}"/>
    <cellStyle name="Nota 2 5 6" xfId="604" xr:uid="{00000000-0005-0000-0000-000074050000}"/>
    <cellStyle name="Nota 2 5 7" xfId="1117" xr:uid="{00000000-0005-0000-0000-000075050000}"/>
    <cellStyle name="Nota 2 5 8" xfId="629" xr:uid="{00000000-0005-0000-0000-000076050000}"/>
    <cellStyle name="Nota 2 5 9" xfId="2027" xr:uid="{00000000-0005-0000-0000-000077050000}"/>
    <cellStyle name="Nota 2 6" xfId="298" xr:uid="{00000000-0005-0000-0000-000078050000}"/>
    <cellStyle name="Nota 2 6 2" xfId="830" xr:uid="{00000000-0005-0000-0000-000079050000}"/>
    <cellStyle name="Nota 2 6 2 2" xfId="1321" xr:uid="{00000000-0005-0000-0000-00007A050000}"/>
    <cellStyle name="Nota 2 6 2 3" xfId="1690" xr:uid="{00000000-0005-0000-0000-00007B050000}"/>
    <cellStyle name="Nota 2 6 2 4" xfId="1832" xr:uid="{00000000-0005-0000-0000-00007C050000}"/>
    <cellStyle name="Nota 2 6 3" xfId="882" xr:uid="{00000000-0005-0000-0000-00007D050000}"/>
    <cellStyle name="Nota 2 6 3 2" xfId="1373" xr:uid="{00000000-0005-0000-0000-00007E050000}"/>
    <cellStyle name="Nota 2 6 3 3" xfId="1742" xr:uid="{00000000-0005-0000-0000-00007F050000}"/>
    <cellStyle name="Nota 2 6 3 4" xfId="1148" xr:uid="{00000000-0005-0000-0000-000080050000}"/>
    <cellStyle name="Nota 2 6 4" xfId="929" xr:uid="{00000000-0005-0000-0000-000081050000}"/>
    <cellStyle name="Nota 2 6 4 2" xfId="1420" xr:uid="{00000000-0005-0000-0000-000082050000}"/>
    <cellStyle name="Nota 2 6 4 3" xfId="1789" xr:uid="{00000000-0005-0000-0000-000083050000}"/>
    <cellStyle name="Nota 2 6 4 4" xfId="1156" xr:uid="{00000000-0005-0000-0000-000084050000}"/>
    <cellStyle name="Nota 2 6 5" xfId="1051" xr:uid="{00000000-0005-0000-0000-000085050000}"/>
    <cellStyle name="Nota 2 6 5 2" xfId="1527" xr:uid="{00000000-0005-0000-0000-000086050000}"/>
    <cellStyle name="Nota 2 6 5 3" xfId="1883" xr:uid="{00000000-0005-0000-0000-000087050000}"/>
    <cellStyle name="Nota 2 6 5 4" xfId="1216" xr:uid="{00000000-0005-0000-0000-000088050000}"/>
    <cellStyle name="Nota 2 6 6" xfId="605" xr:uid="{00000000-0005-0000-0000-000089050000}"/>
    <cellStyle name="Nota 2 6 7" xfId="1118" xr:uid="{00000000-0005-0000-0000-00008A050000}"/>
    <cellStyle name="Nota 2 6 8" xfId="1462" xr:uid="{00000000-0005-0000-0000-00008B050000}"/>
    <cellStyle name="Nota 2 6 9" xfId="1925" xr:uid="{00000000-0005-0000-0000-00008C050000}"/>
    <cellStyle name="Nota 2 7" xfId="299" xr:uid="{00000000-0005-0000-0000-00008D050000}"/>
    <cellStyle name="Nota 2 7 2" xfId="831" xr:uid="{00000000-0005-0000-0000-00008E050000}"/>
    <cellStyle name="Nota 2 7 2 2" xfId="1322" xr:uid="{00000000-0005-0000-0000-00008F050000}"/>
    <cellStyle name="Nota 2 7 2 3" xfId="1691" xr:uid="{00000000-0005-0000-0000-000090050000}"/>
    <cellStyle name="Nota 2 7 2 4" xfId="2017" xr:uid="{00000000-0005-0000-0000-000091050000}"/>
    <cellStyle name="Nota 2 7 3" xfId="883" xr:uid="{00000000-0005-0000-0000-000092050000}"/>
    <cellStyle name="Nota 2 7 3 2" xfId="1374" xr:uid="{00000000-0005-0000-0000-000093050000}"/>
    <cellStyle name="Nota 2 7 3 3" xfId="1743" xr:uid="{00000000-0005-0000-0000-000094050000}"/>
    <cellStyle name="Nota 2 7 3 4" xfId="1920" xr:uid="{00000000-0005-0000-0000-000095050000}"/>
    <cellStyle name="Nota 2 7 4" xfId="930" xr:uid="{00000000-0005-0000-0000-000096050000}"/>
    <cellStyle name="Nota 2 7 4 2" xfId="1421" xr:uid="{00000000-0005-0000-0000-000097050000}"/>
    <cellStyle name="Nota 2 7 4 3" xfId="1790" xr:uid="{00000000-0005-0000-0000-000098050000}"/>
    <cellStyle name="Nota 2 7 4 4" xfId="2081" xr:uid="{00000000-0005-0000-0000-000099050000}"/>
    <cellStyle name="Nota 2 7 5" xfId="1052" xr:uid="{00000000-0005-0000-0000-00009A050000}"/>
    <cellStyle name="Nota 2 7 5 2" xfId="1528" xr:uid="{00000000-0005-0000-0000-00009B050000}"/>
    <cellStyle name="Nota 2 7 5 3" xfId="1884" xr:uid="{00000000-0005-0000-0000-00009C050000}"/>
    <cellStyle name="Nota 2 7 5 4" xfId="394" xr:uid="{00000000-0005-0000-0000-00009D050000}"/>
    <cellStyle name="Nota 2 7 6" xfId="606" xr:uid="{00000000-0005-0000-0000-00009E050000}"/>
    <cellStyle name="Nota 2 7 7" xfId="1119" xr:uid="{00000000-0005-0000-0000-00009F050000}"/>
    <cellStyle name="Nota 2 7 8" xfId="1183" xr:uid="{00000000-0005-0000-0000-0000A0050000}"/>
    <cellStyle name="Nota 2 7 9" xfId="1569" xr:uid="{00000000-0005-0000-0000-0000A1050000}"/>
    <cellStyle name="Nota 2 8" xfId="746" xr:uid="{00000000-0005-0000-0000-0000A2050000}"/>
    <cellStyle name="Nota 2 8 2" xfId="1237" xr:uid="{00000000-0005-0000-0000-0000A3050000}"/>
    <cellStyle name="Nota 2 8 3" xfId="1606" xr:uid="{00000000-0005-0000-0000-0000A4050000}"/>
    <cellStyle name="Nota 2 8 4" xfId="2036" xr:uid="{00000000-0005-0000-0000-0000A5050000}"/>
    <cellStyle name="Nota 2 9" xfId="807" xr:uid="{00000000-0005-0000-0000-0000A6050000}"/>
    <cellStyle name="Nota 2 9 2" xfId="1298" xr:uid="{00000000-0005-0000-0000-0000A7050000}"/>
    <cellStyle name="Nota 2 9 3" xfId="1667" xr:uid="{00000000-0005-0000-0000-0000A8050000}"/>
    <cellStyle name="Nota 2 9 4" xfId="420" xr:uid="{00000000-0005-0000-0000-0000A9050000}"/>
    <cellStyle name="Nota 3" xfId="300" xr:uid="{00000000-0005-0000-0000-0000AA050000}"/>
    <cellStyle name="Nota 3 10" xfId="668" xr:uid="{00000000-0005-0000-0000-0000AB050000}"/>
    <cellStyle name="Nota 3 10 2" xfId="1176" xr:uid="{00000000-0005-0000-0000-0000AC050000}"/>
    <cellStyle name="Nota 3 10 3" xfId="579" xr:uid="{00000000-0005-0000-0000-0000AD050000}"/>
    <cellStyle name="Nota 3 10 4" xfId="1199" xr:uid="{00000000-0005-0000-0000-0000AE050000}"/>
    <cellStyle name="Nota 3 11" xfId="1053" xr:uid="{00000000-0005-0000-0000-0000AF050000}"/>
    <cellStyle name="Nota 3 11 2" xfId="1529" xr:uid="{00000000-0005-0000-0000-0000B0050000}"/>
    <cellStyle name="Nota 3 11 3" xfId="1885" xr:uid="{00000000-0005-0000-0000-0000B1050000}"/>
    <cellStyle name="Nota 3 11 4" xfId="474" xr:uid="{00000000-0005-0000-0000-0000B2050000}"/>
    <cellStyle name="Nota 3 12" xfId="607" xr:uid="{00000000-0005-0000-0000-0000B3050000}"/>
    <cellStyle name="Nota 3 13" xfId="1120" xr:uid="{00000000-0005-0000-0000-0000B4050000}"/>
    <cellStyle name="Nota 3 14" xfId="1478" xr:uid="{00000000-0005-0000-0000-0000B5050000}"/>
    <cellStyle name="Nota 3 15" xfId="1980" xr:uid="{00000000-0005-0000-0000-0000B6050000}"/>
    <cellStyle name="Nota 3 2" xfId="301" xr:uid="{00000000-0005-0000-0000-0000B7050000}"/>
    <cellStyle name="Nota 3 2 2" xfId="833" xr:uid="{00000000-0005-0000-0000-0000B8050000}"/>
    <cellStyle name="Nota 3 2 2 2" xfId="1324" xr:uid="{00000000-0005-0000-0000-0000B9050000}"/>
    <cellStyle name="Nota 3 2 2 3" xfId="1693" xr:uid="{00000000-0005-0000-0000-0000BA050000}"/>
    <cellStyle name="Nota 3 2 2 4" xfId="1483" xr:uid="{00000000-0005-0000-0000-0000BB050000}"/>
    <cellStyle name="Nota 3 2 3" xfId="885" xr:uid="{00000000-0005-0000-0000-0000BC050000}"/>
    <cellStyle name="Nota 3 2 3 2" xfId="1376" xr:uid="{00000000-0005-0000-0000-0000BD050000}"/>
    <cellStyle name="Nota 3 2 3 3" xfId="1745" xr:uid="{00000000-0005-0000-0000-0000BE050000}"/>
    <cellStyle name="Nota 3 2 3 4" xfId="546" xr:uid="{00000000-0005-0000-0000-0000BF050000}"/>
    <cellStyle name="Nota 3 2 4" xfId="932" xr:uid="{00000000-0005-0000-0000-0000C0050000}"/>
    <cellStyle name="Nota 3 2 4 2" xfId="1423" xr:uid="{00000000-0005-0000-0000-0000C1050000}"/>
    <cellStyle name="Nota 3 2 4 3" xfId="1792" xr:uid="{00000000-0005-0000-0000-0000C2050000}"/>
    <cellStyle name="Nota 3 2 4 4" xfId="1984" xr:uid="{00000000-0005-0000-0000-0000C3050000}"/>
    <cellStyle name="Nota 3 2 5" xfId="1054" xr:uid="{00000000-0005-0000-0000-0000C4050000}"/>
    <cellStyle name="Nota 3 2 5 2" xfId="1530" xr:uid="{00000000-0005-0000-0000-0000C5050000}"/>
    <cellStyle name="Nota 3 2 5 3" xfId="1886" xr:uid="{00000000-0005-0000-0000-0000C6050000}"/>
    <cellStyle name="Nota 3 2 5 4" xfId="1565" xr:uid="{00000000-0005-0000-0000-0000C7050000}"/>
    <cellStyle name="Nota 3 2 6" xfId="608" xr:uid="{00000000-0005-0000-0000-0000C8050000}"/>
    <cellStyle name="Nota 3 2 7" xfId="1121" xr:uid="{00000000-0005-0000-0000-0000C9050000}"/>
    <cellStyle name="Nota 3 2 8" xfId="1205" xr:uid="{00000000-0005-0000-0000-0000CA050000}"/>
    <cellStyle name="Nota 3 2 9" xfId="657" xr:uid="{00000000-0005-0000-0000-0000CB050000}"/>
    <cellStyle name="Nota 3 3" xfId="302" xr:uid="{00000000-0005-0000-0000-0000CC050000}"/>
    <cellStyle name="Nota 3 3 2" xfId="834" xr:uid="{00000000-0005-0000-0000-0000CD050000}"/>
    <cellStyle name="Nota 3 3 2 2" xfId="1325" xr:uid="{00000000-0005-0000-0000-0000CE050000}"/>
    <cellStyle name="Nota 3 3 2 3" xfId="1694" xr:uid="{00000000-0005-0000-0000-0000CF050000}"/>
    <cellStyle name="Nota 3 3 2 4" xfId="2041" xr:uid="{00000000-0005-0000-0000-0000D0050000}"/>
    <cellStyle name="Nota 3 3 3" xfId="886" xr:uid="{00000000-0005-0000-0000-0000D1050000}"/>
    <cellStyle name="Nota 3 3 3 2" xfId="1377" xr:uid="{00000000-0005-0000-0000-0000D2050000}"/>
    <cellStyle name="Nota 3 3 3 3" xfId="1746" xr:uid="{00000000-0005-0000-0000-0000D3050000}"/>
    <cellStyle name="Nota 3 3 3 4" xfId="1159" xr:uid="{00000000-0005-0000-0000-0000D4050000}"/>
    <cellStyle name="Nota 3 3 4" xfId="933" xr:uid="{00000000-0005-0000-0000-0000D5050000}"/>
    <cellStyle name="Nota 3 3 4 2" xfId="1424" xr:uid="{00000000-0005-0000-0000-0000D6050000}"/>
    <cellStyle name="Nota 3 3 4 3" xfId="1793" xr:uid="{00000000-0005-0000-0000-0000D7050000}"/>
    <cellStyle name="Nota 3 3 4 4" xfId="1930" xr:uid="{00000000-0005-0000-0000-0000D8050000}"/>
    <cellStyle name="Nota 3 3 5" xfId="1055" xr:uid="{00000000-0005-0000-0000-0000D9050000}"/>
    <cellStyle name="Nota 3 3 5 2" xfId="1531" xr:uid="{00000000-0005-0000-0000-0000DA050000}"/>
    <cellStyle name="Nota 3 3 5 3" xfId="1887" xr:uid="{00000000-0005-0000-0000-0000DB050000}"/>
    <cellStyle name="Nota 3 3 5 4" xfId="2070" xr:uid="{00000000-0005-0000-0000-0000DC050000}"/>
    <cellStyle name="Nota 3 3 6" xfId="609" xr:uid="{00000000-0005-0000-0000-0000DD050000}"/>
    <cellStyle name="Nota 3 3 7" xfId="1122" xr:uid="{00000000-0005-0000-0000-0000DE050000}"/>
    <cellStyle name="Nota 3 3 8" xfId="544" xr:uid="{00000000-0005-0000-0000-0000DF050000}"/>
    <cellStyle name="Nota 3 3 9" xfId="2103" xr:uid="{00000000-0005-0000-0000-0000E0050000}"/>
    <cellStyle name="Nota 3 4" xfId="303" xr:uid="{00000000-0005-0000-0000-0000E1050000}"/>
    <cellStyle name="Nota 3 4 2" xfId="835" xr:uid="{00000000-0005-0000-0000-0000E2050000}"/>
    <cellStyle name="Nota 3 4 2 2" xfId="1326" xr:uid="{00000000-0005-0000-0000-0000E3050000}"/>
    <cellStyle name="Nota 3 4 2 3" xfId="1695" xr:uid="{00000000-0005-0000-0000-0000E4050000}"/>
    <cellStyle name="Nota 3 4 2 4" xfId="2000" xr:uid="{00000000-0005-0000-0000-0000E5050000}"/>
    <cellStyle name="Nota 3 4 3" xfId="887" xr:uid="{00000000-0005-0000-0000-0000E6050000}"/>
    <cellStyle name="Nota 3 4 3 2" xfId="1378" xr:uid="{00000000-0005-0000-0000-0000E7050000}"/>
    <cellStyle name="Nota 3 4 3 3" xfId="1747" xr:uid="{00000000-0005-0000-0000-0000E8050000}"/>
    <cellStyle name="Nota 3 4 3 4" xfId="363" xr:uid="{00000000-0005-0000-0000-0000E9050000}"/>
    <cellStyle name="Nota 3 4 4" xfId="934" xr:uid="{00000000-0005-0000-0000-0000EA050000}"/>
    <cellStyle name="Nota 3 4 4 2" xfId="1425" xr:uid="{00000000-0005-0000-0000-0000EB050000}"/>
    <cellStyle name="Nota 3 4 4 3" xfId="1794" xr:uid="{00000000-0005-0000-0000-0000EC050000}"/>
    <cellStyle name="Nota 3 4 4 4" xfId="519" xr:uid="{00000000-0005-0000-0000-0000ED050000}"/>
    <cellStyle name="Nota 3 4 5" xfId="1056" xr:uid="{00000000-0005-0000-0000-0000EE050000}"/>
    <cellStyle name="Nota 3 4 5 2" xfId="1532" xr:uid="{00000000-0005-0000-0000-0000EF050000}"/>
    <cellStyle name="Nota 3 4 5 3" xfId="1888" xr:uid="{00000000-0005-0000-0000-0000F0050000}"/>
    <cellStyle name="Nota 3 4 5 4" xfId="1953" xr:uid="{00000000-0005-0000-0000-0000F1050000}"/>
    <cellStyle name="Nota 3 4 6" xfId="610" xr:uid="{00000000-0005-0000-0000-0000F2050000}"/>
    <cellStyle name="Nota 3 4 7" xfId="1123" xr:uid="{00000000-0005-0000-0000-0000F3050000}"/>
    <cellStyle name="Nota 3 4 8" xfId="1477" xr:uid="{00000000-0005-0000-0000-0000F4050000}"/>
    <cellStyle name="Nota 3 4 9" xfId="655" xr:uid="{00000000-0005-0000-0000-0000F5050000}"/>
    <cellStyle name="Nota 3 5" xfId="304" xr:uid="{00000000-0005-0000-0000-0000F6050000}"/>
    <cellStyle name="Nota 3 5 2" xfId="836" xr:uid="{00000000-0005-0000-0000-0000F7050000}"/>
    <cellStyle name="Nota 3 5 2 2" xfId="1327" xr:uid="{00000000-0005-0000-0000-0000F8050000}"/>
    <cellStyle name="Nota 3 5 2 3" xfId="1696" xr:uid="{00000000-0005-0000-0000-0000F9050000}"/>
    <cellStyle name="Nota 3 5 2 4" xfId="365" xr:uid="{00000000-0005-0000-0000-0000FA050000}"/>
    <cellStyle name="Nota 3 5 3" xfId="888" xr:uid="{00000000-0005-0000-0000-0000FB050000}"/>
    <cellStyle name="Nota 3 5 3 2" xfId="1379" xr:uid="{00000000-0005-0000-0000-0000FC050000}"/>
    <cellStyle name="Nota 3 5 3 3" xfId="1748" xr:uid="{00000000-0005-0000-0000-0000FD050000}"/>
    <cellStyle name="Nota 3 5 3 4" xfId="2082" xr:uid="{00000000-0005-0000-0000-0000FE050000}"/>
    <cellStyle name="Nota 3 5 4" xfId="935" xr:uid="{00000000-0005-0000-0000-0000FF050000}"/>
    <cellStyle name="Nota 3 5 4 2" xfId="1426" xr:uid="{00000000-0005-0000-0000-000000060000}"/>
    <cellStyle name="Nota 3 5 4 3" xfId="1795" xr:uid="{00000000-0005-0000-0000-000001060000}"/>
    <cellStyle name="Nota 3 5 4 4" xfId="2040" xr:uid="{00000000-0005-0000-0000-000002060000}"/>
    <cellStyle name="Nota 3 5 5" xfId="1057" xr:uid="{00000000-0005-0000-0000-000003060000}"/>
    <cellStyle name="Nota 3 5 5 2" xfId="1533" xr:uid="{00000000-0005-0000-0000-000004060000}"/>
    <cellStyle name="Nota 3 5 5 3" xfId="1889" xr:uid="{00000000-0005-0000-0000-000005060000}"/>
    <cellStyle name="Nota 3 5 5 4" xfId="1568" xr:uid="{00000000-0005-0000-0000-000006060000}"/>
    <cellStyle name="Nota 3 5 6" xfId="611" xr:uid="{00000000-0005-0000-0000-000007060000}"/>
    <cellStyle name="Nota 3 5 7" xfId="1124" xr:uid="{00000000-0005-0000-0000-000008060000}"/>
    <cellStyle name="Nota 3 5 8" xfId="1204" xr:uid="{00000000-0005-0000-0000-000009060000}"/>
    <cellStyle name="Nota 3 5 9" xfId="1215" xr:uid="{00000000-0005-0000-0000-00000A060000}"/>
    <cellStyle name="Nota 3 6" xfId="751" xr:uid="{00000000-0005-0000-0000-00000B060000}"/>
    <cellStyle name="Nota 3 6 2" xfId="1242" xr:uid="{00000000-0005-0000-0000-00000C060000}"/>
    <cellStyle name="Nota 3 6 3" xfId="1611" xr:uid="{00000000-0005-0000-0000-00000D060000}"/>
    <cellStyle name="Nota 3 6 4" xfId="2034" xr:uid="{00000000-0005-0000-0000-00000E060000}"/>
    <cellStyle name="Nota 3 7" xfId="832" xr:uid="{00000000-0005-0000-0000-00000F060000}"/>
    <cellStyle name="Nota 3 7 2" xfId="1323" xr:uid="{00000000-0005-0000-0000-000010060000}"/>
    <cellStyle name="Nota 3 7 3" xfId="1692" xr:uid="{00000000-0005-0000-0000-000011060000}"/>
    <cellStyle name="Nota 3 7 4" xfId="1956" xr:uid="{00000000-0005-0000-0000-000012060000}"/>
    <cellStyle name="Nota 3 8" xfId="884" xr:uid="{00000000-0005-0000-0000-000013060000}"/>
    <cellStyle name="Nota 3 8 2" xfId="1375" xr:uid="{00000000-0005-0000-0000-000014060000}"/>
    <cellStyle name="Nota 3 8 3" xfId="1744" xr:uid="{00000000-0005-0000-0000-000015060000}"/>
    <cellStyle name="Nota 3 8 4" xfId="1985" xr:uid="{00000000-0005-0000-0000-000016060000}"/>
    <cellStyle name="Nota 3 9" xfId="931" xr:uid="{00000000-0005-0000-0000-000017060000}"/>
    <cellStyle name="Nota 3 9 2" xfId="1422" xr:uid="{00000000-0005-0000-0000-000018060000}"/>
    <cellStyle name="Nota 3 9 3" xfId="1791" xr:uid="{00000000-0005-0000-0000-000019060000}"/>
    <cellStyle name="Nota 3 9 4" xfId="1919" xr:uid="{00000000-0005-0000-0000-00001A060000}"/>
    <cellStyle name="Nota 4" xfId="305" xr:uid="{00000000-0005-0000-0000-00001B060000}"/>
    <cellStyle name="Nota 4 2" xfId="306" xr:uid="{00000000-0005-0000-0000-00001C060000}"/>
    <cellStyle name="Nota 5" xfId="307" xr:uid="{00000000-0005-0000-0000-00001D060000}"/>
    <cellStyle name="Nota 5 2" xfId="308" xr:uid="{00000000-0005-0000-0000-00001E060000}"/>
    <cellStyle name="Nota 6" xfId="309" xr:uid="{00000000-0005-0000-0000-00001F060000}"/>
    <cellStyle name="Nota 6 10" xfId="2003" xr:uid="{00000000-0005-0000-0000-000020060000}"/>
    <cellStyle name="Nota 6 2" xfId="310" xr:uid="{00000000-0005-0000-0000-000021060000}"/>
    <cellStyle name="Nota 6 3" xfId="840" xr:uid="{00000000-0005-0000-0000-000022060000}"/>
    <cellStyle name="Nota 6 3 2" xfId="1331" xr:uid="{00000000-0005-0000-0000-000023060000}"/>
    <cellStyle name="Nota 6 3 3" xfId="1700" xr:uid="{00000000-0005-0000-0000-000024060000}"/>
    <cellStyle name="Nota 6 3 4" xfId="484" xr:uid="{00000000-0005-0000-0000-000025060000}"/>
    <cellStyle name="Nota 6 4" xfId="889" xr:uid="{00000000-0005-0000-0000-000026060000}"/>
    <cellStyle name="Nota 6 4 2" xfId="1380" xr:uid="{00000000-0005-0000-0000-000027060000}"/>
    <cellStyle name="Nota 6 4 3" xfId="1749" xr:uid="{00000000-0005-0000-0000-000028060000}"/>
    <cellStyle name="Nota 6 4 4" xfId="1880" xr:uid="{00000000-0005-0000-0000-000029060000}"/>
    <cellStyle name="Nota 6 5" xfId="936" xr:uid="{00000000-0005-0000-0000-00002A060000}"/>
    <cellStyle name="Nota 6 5 2" xfId="1427" xr:uid="{00000000-0005-0000-0000-00002B060000}"/>
    <cellStyle name="Nota 6 5 3" xfId="1796" xr:uid="{00000000-0005-0000-0000-00002C060000}"/>
    <cellStyle name="Nota 6 5 4" xfId="1914" xr:uid="{00000000-0005-0000-0000-00002D060000}"/>
    <cellStyle name="Nota 6 6" xfId="1058" xr:uid="{00000000-0005-0000-0000-00002E060000}"/>
    <cellStyle name="Nota 6 6 2" xfId="1534" xr:uid="{00000000-0005-0000-0000-00002F060000}"/>
    <cellStyle name="Nota 6 6 3" xfId="1890" xr:uid="{00000000-0005-0000-0000-000030060000}"/>
    <cellStyle name="Nota 6 6 4" xfId="2091" xr:uid="{00000000-0005-0000-0000-000031060000}"/>
    <cellStyle name="Nota 6 7" xfId="616" xr:uid="{00000000-0005-0000-0000-000032060000}"/>
    <cellStyle name="Nota 6 8" xfId="1128" xr:uid="{00000000-0005-0000-0000-000033060000}"/>
    <cellStyle name="Nota 6 9" xfId="633" xr:uid="{00000000-0005-0000-0000-000034060000}"/>
    <cellStyle name="Nota 7" xfId="311" xr:uid="{00000000-0005-0000-0000-000035060000}"/>
    <cellStyle name="Nota 7 2" xfId="841" xr:uid="{00000000-0005-0000-0000-000036060000}"/>
    <cellStyle name="Nota 7 2 2" xfId="1332" xr:uid="{00000000-0005-0000-0000-000037060000}"/>
    <cellStyle name="Nota 7 2 3" xfId="1701" xr:uid="{00000000-0005-0000-0000-000038060000}"/>
    <cellStyle name="Nota 7 2 4" xfId="555" xr:uid="{00000000-0005-0000-0000-000039060000}"/>
    <cellStyle name="Nota 7 3" xfId="890" xr:uid="{00000000-0005-0000-0000-00003A060000}"/>
    <cellStyle name="Nota 7 3 2" xfId="1381" xr:uid="{00000000-0005-0000-0000-00003B060000}"/>
    <cellStyle name="Nota 7 3 3" xfId="1750" xr:uid="{00000000-0005-0000-0000-00003C060000}"/>
    <cellStyle name="Nota 7 3 4" xfId="1917" xr:uid="{00000000-0005-0000-0000-00003D060000}"/>
    <cellStyle name="Nota 7 4" xfId="937" xr:uid="{00000000-0005-0000-0000-00003E060000}"/>
    <cellStyle name="Nota 7 4 2" xfId="1428" xr:uid="{00000000-0005-0000-0000-00003F060000}"/>
    <cellStyle name="Nota 7 4 3" xfId="1797" xr:uid="{00000000-0005-0000-0000-000040060000}"/>
    <cellStyle name="Nota 7 4 4" xfId="2049" xr:uid="{00000000-0005-0000-0000-000041060000}"/>
    <cellStyle name="Nota 7 5" xfId="1059" xr:uid="{00000000-0005-0000-0000-000042060000}"/>
    <cellStyle name="Nota 7 5 2" xfId="1535" xr:uid="{00000000-0005-0000-0000-000043060000}"/>
    <cellStyle name="Nota 7 5 3" xfId="1891" xr:uid="{00000000-0005-0000-0000-000044060000}"/>
    <cellStyle name="Nota 7 5 4" xfId="503" xr:uid="{00000000-0005-0000-0000-000045060000}"/>
    <cellStyle name="Nota 7 6" xfId="617" xr:uid="{00000000-0005-0000-0000-000046060000}"/>
    <cellStyle name="Nota 7 7" xfId="1130" xr:uid="{00000000-0005-0000-0000-000047060000}"/>
    <cellStyle name="Nota 7 8" xfId="1200" xr:uid="{00000000-0005-0000-0000-000048060000}"/>
    <cellStyle name="Nota 7 9" xfId="1578" xr:uid="{00000000-0005-0000-0000-000049060000}"/>
    <cellStyle name="Nota 8" xfId="274" xr:uid="{00000000-0005-0000-0000-00004A060000}"/>
    <cellStyle name="Note" xfId="312" xr:uid="{00000000-0005-0000-0000-00004B060000}"/>
    <cellStyle name="Note 10" xfId="669" xr:uid="{00000000-0005-0000-0000-00004C060000}"/>
    <cellStyle name="Note 10 2" xfId="1177" xr:uid="{00000000-0005-0000-0000-00004D060000}"/>
    <cellStyle name="Note 10 3" xfId="580" xr:uid="{00000000-0005-0000-0000-00004E060000}"/>
    <cellStyle name="Note 10 4" xfId="1922" xr:uid="{00000000-0005-0000-0000-00004F060000}"/>
    <cellStyle name="Note 11" xfId="1060" xr:uid="{00000000-0005-0000-0000-000050060000}"/>
    <cellStyle name="Note 11 2" xfId="1536" xr:uid="{00000000-0005-0000-0000-000051060000}"/>
    <cellStyle name="Note 11 3" xfId="1892" xr:uid="{00000000-0005-0000-0000-000052060000}"/>
    <cellStyle name="Note 11 4" xfId="1838" xr:uid="{00000000-0005-0000-0000-000053060000}"/>
    <cellStyle name="Note 12" xfId="618" xr:uid="{00000000-0005-0000-0000-000054060000}"/>
    <cellStyle name="Note 13" xfId="1131" xr:uid="{00000000-0005-0000-0000-000055060000}"/>
    <cellStyle name="Note 14" xfId="557" xr:uid="{00000000-0005-0000-0000-000056060000}"/>
    <cellStyle name="Note 15" xfId="1942" xr:uid="{00000000-0005-0000-0000-000057060000}"/>
    <cellStyle name="Note 2" xfId="313" xr:uid="{00000000-0005-0000-0000-000058060000}"/>
    <cellStyle name="Note 2 2" xfId="843" xr:uid="{00000000-0005-0000-0000-000059060000}"/>
    <cellStyle name="Note 2 2 2" xfId="1334" xr:uid="{00000000-0005-0000-0000-00005A060000}"/>
    <cellStyle name="Note 2 2 3" xfId="1703" xr:uid="{00000000-0005-0000-0000-00005B060000}"/>
    <cellStyle name="Note 2 2 4" xfId="2060" xr:uid="{00000000-0005-0000-0000-00005C060000}"/>
    <cellStyle name="Note 2 3" xfId="892" xr:uid="{00000000-0005-0000-0000-00005D060000}"/>
    <cellStyle name="Note 2 3 2" xfId="1383" xr:uid="{00000000-0005-0000-0000-00005E060000}"/>
    <cellStyle name="Note 2 3 3" xfId="1752" xr:uid="{00000000-0005-0000-0000-00005F060000}"/>
    <cellStyle name="Note 2 3 4" xfId="1465" xr:uid="{00000000-0005-0000-0000-000060060000}"/>
    <cellStyle name="Note 2 4" xfId="939" xr:uid="{00000000-0005-0000-0000-000061060000}"/>
    <cellStyle name="Note 2 4 2" xfId="1430" xr:uid="{00000000-0005-0000-0000-000062060000}"/>
    <cellStyle name="Note 2 4 3" xfId="1799" xr:uid="{00000000-0005-0000-0000-000063060000}"/>
    <cellStyle name="Note 2 4 4" xfId="466" xr:uid="{00000000-0005-0000-0000-000064060000}"/>
    <cellStyle name="Note 2 5" xfId="1061" xr:uid="{00000000-0005-0000-0000-000065060000}"/>
    <cellStyle name="Note 2 5 2" xfId="1537" xr:uid="{00000000-0005-0000-0000-000066060000}"/>
    <cellStyle name="Note 2 5 3" xfId="1893" xr:uid="{00000000-0005-0000-0000-000067060000}"/>
    <cellStyle name="Note 2 5 4" xfId="1947" xr:uid="{00000000-0005-0000-0000-000068060000}"/>
    <cellStyle name="Note 2 6" xfId="619" xr:uid="{00000000-0005-0000-0000-000069060000}"/>
    <cellStyle name="Note 2 7" xfId="1132" xr:uid="{00000000-0005-0000-0000-00006A060000}"/>
    <cellStyle name="Note 2 8" xfId="1476" xr:uid="{00000000-0005-0000-0000-00006B060000}"/>
    <cellStyle name="Note 2 9" xfId="517" xr:uid="{00000000-0005-0000-0000-00006C060000}"/>
    <cellStyle name="Note 3" xfId="314" xr:uid="{00000000-0005-0000-0000-00006D060000}"/>
    <cellStyle name="Note 3 2" xfId="844" xr:uid="{00000000-0005-0000-0000-00006E060000}"/>
    <cellStyle name="Note 3 2 2" xfId="1335" xr:uid="{00000000-0005-0000-0000-00006F060000}"/>
    <cellStyle name="Note 3 2 3" xfId="1704" xr:uid="{00000000-0005-0000-0000-000070060000}"/>
    <cellStyle name="Note 3 2 4" xfId="475" xr:uid="{00000000-0005-0000-0000-000071060000}"/>
    <cellStyle name="Note 3 3" xfId="893" xr:uid="{00000000-0005-0000-0000-000072060000}"/>
    <cellStyle name="Note 3 3 2" xfId="1384" xr:uid="{00000000-0005-0000-0000-000073060000}"/>
    <cellStyle name="Note 3 3 3" xfId="1753" xr:uid="{00000000-0005-0000-0000-000074060000}"/>
    <cellStyle name="Note 3 3 4" xfId="1934" xr:uid="{00000000-0005-0000-0000-000075060000}"/>
    <cellStyle name="Note 3 4" xfId="940" xr:uid="{00000000-0005-0000-0000-000076060000}"/>
    <cellStyle name="Note 3 4 2" xfId="1431" xr:uid="{00000000-0005-0000-0000-000077060000}"/>
    <cellStyle name="Note 3 4 3" xfId="1800" xr:uid="{00000000-0005-0000-0000-000078060000}"/>
    <cellStyle name="Note 3 4 4" xfId="2030" xr:uid="{00000000-0005-0000-0000-000079060000}"/>
    <cellStyle name="Note 3 5" xfId="1062" xr:uid="{00000000-0005-0000-0000-00007A060000}"/>
    <cellStyle name="Note 3 5 2" xfId="1538" xr:uid="{00000000-0005-0000-0000-00007B060000}"/>
    <cellStyle name="Note 3 5 3" xfId="1894" xr:uid="{00000000-0005-0000-0000-00007C060000}"/>
    <cellStyle name="Note 3 5 4" xfId="643" xr:uid="{00000000-0005-0000-0000-00007D060000}"/>
    <cellStyle name="Note 3 6" xfId="620" xr:uid="{00000000-0005-0000-0000-00007E060000}"/>
    <cellStyle name="Note 3 7" xfId="1133" xr:uid="{00000000-0005-0000-0000-00007F060000}"/>
    <cellStyle name="Note 3 8" xfId="1203" xr:uid="{00000000-0005-0000-0000-000080060000}"/>
    <cellStyle name="Note 3 9" xfId="464" xr:uid="{00000000-0005-0000-0000-000081060000}"/>
    <cellStyle name="Note 4" xfId="315" xr:uid="{00000000-0005-0000-0000-000082060000}"/>
    <cellStyle name="Note 4 2" xfId="845" xr:uid="{00000000-0005-0000-0000-000083060000}"/>
    <cellStyle name="Note 4 2 2" xfId="1336" xr:uid="{00000000-0005-0000-0000-000084060000}"/>
    <cellStyle name="Note 4 2 3" xfId="1705" xr:uid="{00000000-0005-0000-0000-000085060000}"/>
    <cellStyle name="Note 4 2 4" xfId="1966" xr:uid="{00000000-0005-0000-0000-000086060000}"/>
    <cellStyle name="Note 4 3" xfId="894" xr:uid="{00000000-0005-0000-0000-000087060000}"/>
    <cellStyle name="Note 4 3 2" xfId="1385" xr:uid="{00000000-0005-0000-0000-000088060000}"/>
    <cellStyle name="Note 4 3 3" xfId="1754" xr:uid="{00000000-0005-0000-0000-000089060000}"/>
    <cellStyle name="Note 4 3 4" xfId="524" xr:uid="{00000000-0005-0000-0000-00008A060000}"/>
    <cellStyle name="Note 4 4" xfId="941" xr:uid="{00000000-0005-0000-0000-00008B060000}"/>
    <cellStyle name="Note 4 4 2" xfId="1432" xr:uid="{00000000-0005-0000-0000-00008C060000}"/>
    <cellStyle name="Note 4 4 3" xfId="1801" xr:uid="{00000000-0005-0000-0000-00008D060000}"/>
    <cellStyle name="Note 4 4 4" xfId="1972" xr:uid="{00000000-0005-0000-0000-00008E060000}"/>
    <cellStyle name="Note 4 5" xfId="1078" xr:uid="{00000000-0005-0000-0000-00008F060000}"/>
    <cellStyle name="Note 4 5 2" xfId="1554" xr:uid="{00000000-0005-0000-0000-000090060000}"/>
    <cellStyle name="Note 4 5 3" xfId="1910" xr:uid="{00000000-0005-0000-0000-000091060000}"/>
    <cellStyle name="Note 4 5 4" xfId="2054" xr:uid="{00000000-0005-0000-0000-000092060000}"/>
    <cellStyle name="Note 4 6" xfId="621" xr:uid="{00000000-0005-0000-0000-000093060000}"/>
    <cellStyle name="Note 4 7" xfId="1134" xr:uid="{00000000-0005-0000-0000-000094060000}"/>
    <cellStyle name="Note 4 8" xfId="548" xr:uid="{00000000-0005-0000-0000-000095060000}"/>
    <cellStyle name="Note 4 9" xfId="1948" xr:uid="{00000000-0005-0000-0000-000096060000}"/>
    <cellStyle name="Note 5" xfId="316" xr:uid="{00000000-0005-0000-0000-000097060000}"/>
    <cellStyle name="Note 5 2" xfId="846" xr:uid="{00000000-0005-0000-0000-000098060000}"/>
    <cellStyle name="Note 5 2 2" xfId="1337" xr:uid="{00000000-0005-0000-0000-000099060000}"/>
    <cellStyle name="Note 5 2 3" xfId="1706" xr:uid="{00000000-0005-0000-0000-00009A060000}"/>
    <cellStyle name="Note 5 2 4" xfId="486" xr:uid="{00000000-0005-0000-0000-00009B060000}"/>
    <cellStyle name="Note 5 3" xfId="895" xr:uid="{00000000-0005-0000-0000-00009C060000}"/>
    <cellStyle name="Note 5 3 2" xfId="1386" xr:uid="{00000000-0005-0000-0000-00009D060000}"/>
    <cellStyle name="Note 5 3 3" xfId="1755" xr:uid="{00000000-0005-0000-0000-00009E060000}"/>
    <cellStyle name="Note 5 3 4" xfId="1989" xr:uid="{00000000-0005-0000-0000-00009F060000}"/>
    <cellStyle name="Note 5 4" xfId="942" xr:uid="{00000000-0005-0000-0000-0000A0060000}"/>
    <cellStyle name="Note 5 4 2" xfId="1433" xr:uid="{00000000-0005-0000-0000-0000A1060000}"/>
    <cellStyle name="Note 5 4 3" xfId="1802" xr:uid="{00000000-0005-0000-0000-0000A2060000}"/>
    <cellStyle name="Note 5 4 4" xfId="2063" xr:uid="{00000000-0005-0000-0000-0000A3060000}"/>
    <cellStyle name="Note 5 5" xfId="1063" xr:uid="{00000000-0005-0000-0000-0000A4060000}"/>
    <cellStyle name="Note 5 5 2" xfId="1539" xr:uid="{00000000-0005-0000-0000-0000A5060000}"/>
    <cellStyle name="Note 5 5 3" xfId="1895" xr:uid="{00000000-0005-0000-0000-0000A6060000}"/>
    <cellStyle name="Note 5 5 4" xfId="2053" xr:uid="{00000000-0005-0000-0000-0000A7060000}"/>
    <cellStyle name="Note 5 6" xfId="622" xr:uid="{00000000-0005-0000-0000-0000A8060000}"/>
    <cellStyle name="Note 5 7" xfId="1135" xr:uid="{00000000-0005-0000-0000-0000A9060000}"/>
    <cellStyle name="Note 5 8" xfId="1475" xr:uid="{00000000-0005-0000-0000-0000AA060000}"/>
    <cellStyle name="Note 5 9" xfId="2073" xr:uid="{00000000-0005-0000-0000-0000AB060000}"/>
    <cellStyle name="Note 6" xfId="752" xr:uid="{00000000-0005-0000-0000-0000AC060000}"/>
    <cellStyle name="Note 6 2" xfId="1243" xr:uid="{00000000-0005-0000-0000-0000AD060000}"/>
    <cellStyle name="Note 6 3" xfId="1612" xr:uid="{00000000-0005-0000-0000-0000AE060000}"/>
    <cellStyle name="Note 6 4" xfId="1840" xr:uid="{00000000-0005-0000-0000-0000AF060000}"/>
    <cellStyle name="Note 7" xfId="842" xr:uid="{00000000-0005-0000-0000-0000B0060000}"/>
    <cellStyle name="Note 7 2" xfId="1333" xr:uid="{00000000-0005-0000-0000-0000B1060000}"/>
    <cellStyle name="Note 7 3" xfId="1702" xr:uid="{00000000-0005-0000-0000-0000B2060000}"/>
    <cellStyle name="Note 7 4" xfId="1918" xr:uid="{00000000-0005-0000-0000-0000B3060000}"/>
    <cellStyle name="Note 8" xfId="891" xr:uid="{00000000-0005-0000-0000-0000B4060000}"/>
    <cellStyle name="Note 8 2" xfId="1382" xr:uid="{00000000-0005-0000-0000-0000B5060000}"/>
    <cellStyle name="Note 8 3" xfId="1751" xr:uid="{00000000-0005-0000-0000-0000B6060000}"/>
    <cellStyle name="Note 8 4" xfId="460" xr:uid="{00000000-0005-0000-0000-0000B7060000}"/>
    <cellStyle name="Note 9" xfId="938" xr:uid="{00000000-0005-0000-0000-0000B8060000}"/>
    <cellStyle name="Note 9 2" xfId="1429" xr:uid="{00000000-0005-0000-0000-0000B9060000}"/>
    <cellStyle name="Note 9 3" xfId="1798" xr:uid="{00000000-0005-0000-0000-0000BA060000}"/>
    <cellStyle name="Note 9 4" xfId="1982" xr:uid="{00000000-0005-0000-0000-0000BB060000}"/>
    <cellStyle name="Output" xfId="317" xr:uid="{00000000-0005-0000-0000-0000BC060000}"/>
    <cellStyle name="Output 10" xfId="670" xr:uid="{00000000-0005-0000-0000-0000BD060000}"/>
    <cellStyle name="Output 10 2" xfId="1178" xr:uid="{00000000-0005-0000-0000-0000BE060000}"/>
    <cellStyle name="Output 10 3" xfId="612" xr:uid="{00000000-0005-0000-0000-0000BF060000}"/>
    <cellStyle name="Output 10 4" xfId="2096" xr:uid="{00000000-0005-0000-0000-0000C0060000}"/>
    <cellStyle name="Output 11" xfId="1064" xr:uid="{00000000-0005-0000-0000-0000C1060000}"/>
    <cellStyle name="Output 11 2" xfId="1540" xr:uid="{00000000-0005-0000-0000-0000C2060000}"/>
    <cellStyle name="Output 11 3" xfId="1896" xr:uid="{00000000-0005-0000-0000-0000C3060000}"/>
    <cellStyle name="Output 11 4" xfId="1093" xr:uid="{00000000-0005-0000-0000-0000C4060000}"/>
    <cellStyle name="Output 12" xfId="623" xr:uid="{00000000-0005-0000-0000-0000C5060000}"/>
    <cellStyle name="Output 13" xfId="1136" xr:uid="{00000000-0005-0000-0000-0000C6060000}"/>
    <cellStyle name="Output 14" xfId="1202" xr:uid="{00000000-0005-0000-0000-0000C7060000}"/>
    <cellStyle name="Output 15" xfId="631" xr:uid="{00000000-0005-0000-0000-0000C8060000}"/>
    <cellStyle name="Output 2" xfId="318" xr:uid="{00000000-0005-0000-0000-0000C9060000}"/>
    <cellStyle name="Output 2 2" xfId="848" xr:uid="{00000000-0005-0000-0000-0000CA060000}"/>
    <cellStyle name="Output 2 2 2" xfId="1339" xr:uid="{00000000-0005-0000-0000-0000CB060000}"/>
    <cellStyle name="Output 2 2 3" xfId="1708" xr:uid="{00000000-0005-0000-0000-0000CC060000}"/>
    <cellStyle name="Output 2 2 4" xfId="1605" xr:uid="{00000000-0005-0000-0000-0000CD060000}"/>
    <cellStyle name="Output 2 3" xfId="897" xr:uid="{00000000-0005-0000-0000-0000CE060000}"/>
    <cellStyle name="Output 2 3 2" xfId="1388" xr:uid="{00000000-0005-0000-0000-0000CF060000}"/>
    <cellStyle name="Output 2 3 3" xfId="1757" xr:uid="{00000000-0005-0000-0000-0000D0060000}"/>
    <cellStyle name="Output 2 3 4" xfId="1186" xr:uid="{00000000-0005-0000-0000-0000D1060000}"/>
    <cellStyle name="Output 2 4" xfId="944" xr:uid="{00000000-0005-0000-0000-0000D2060000}"/>
    <cellStyle name="Output 2 4 2" xfId="1435" xr:uid="{00000000-0005-0000-0000-0000D3060000}"/>
    <cellStyle name="Output 2 4 3" xfId="1804" xr:uid="{00000000-0005-0000-0000-0000D4060000}"/>
    <cellStyle name="Output 2 4 4" xfId="1562" xr:uid="{00000000-0005-0000-0000-0000D5060000}"/>
    <cellStyle name="Output 2 5" xfId="1065" xr:uid="{00000000-0005-0000-0000-0000D6060000}"/>
    <cellStyle name="Output 2 5 2" xfId="1541" xr:uid="{00000000-0005-0000-0000-0000D7060000}"/>
    <cellStyle name="Output 2 5 3" xfId="1897" xr:uid="{00000000-0005-0000-0000-0000D8060000}"/>
    <cellStyle name="Output 2 5 4" xfId="470" xr:uid="{00000000-0005-0000-0000-0000D9060000}"/>
    <cellStyle name="Output 2 6" xfId="624" xr:uid="{00000000-0005-0000-0000-0000DA060000}"/>
    <cellStyle name="Output 2 7" xfId="1137" xr:uid="{00000000-0005-0000-0000-0000DB060000}"/>
    <cellStyle name="Output 2 8" xfId="554" xr:uid="{00000000-0005-0000-0000-0000DC060000}"/>
    <cellStyle name="Output 2 9" xfId="2051" xr:uid="{00000000-0005-0000-0000-0000DD060000}"/>
    <cellStyle name="Output 3" xfId="319" xr:uid="{00000000-0005-0000-0000-0000DE060000}"/>
    <cellStyle name="Output 3 2" xfId="849" xr:uid="{00000000-0005-0000-0000-0000DF060000}"/>
    <cellStyle name="Output 3 2 2" xfId="1340" xr:uid="{00000000-0005-0000-0000-0000E0060000}"/>
    <cellStyle name="Output 3 2 3" xfId="1709" xr:uid="{00000000-0005-0000-0000-0000E1060000}"/>
    <cellStyle name="Output 3 2 4" xfId="2005" xr:uid="{00000000-0005-0000-0000-0000E2060000}"/>
    <cellStyle name="Output 3 3" xfId="898" xr:uid="{00000000-0005-0000-0000-0000E3060000}"/>
    <cellStyle name="Output 3 3 2" xfId="1389" xr:uid="{00000000-0005-0000-0000-0000E4060000}"/>
    <cellStyle name="Output 3 3 3" xfId="1758" xr:uid="{00000000-0005-0000-0000-0000E5060000}"/>
    <cellStyle name="Output 3 3 4" xfId="1466" xr:uid="{00000000-0005-0000-0000-0000E6060000}"/>
    <cellStyle name="Output 3 4" xfId="945" xr:uid="{00000000-0005-0000-0000-0000E7060000}"/>
    <cellStyle name="Output 3 4 2" xfId="1436" xr:uid="{00000000-0005-0000-0000-0000E8060000}"/>
    <cellStyle name="Output 3 4 3" xfId="1805" xr:uid="{00000000-0005-0000-0000-0000E9060000}"/>
    <cellStyle name="Output 3 4 4" xfId="1834" xr:uid="{00000000-0005-0000-0000-0000EA060000}"/>
    <cellStyle name="Output 3 5" xfId="1066" xr:uid="{00000000-0005-0000-0000-0000EB060000}"/>
    <cellStyle name="Output 3 5 2" xfId="1542" xr:uid="{00000000-0005-0000-0000-0000EC060000}"/>
    <cellStyle name="Output 3 5 3" xfId="1898" xr:uid="{00000000-0005-0000-0000-0000ED060000}"/>
    <cellStyle name="Output 3 5 4" xfId="2101" xr:uid="{00000000-0005-0000-0000-0000EE060000}"/>
    <cellStyle name="Output 3 6" xfId="625" xr:uid="{00000000-0005-0000-0000-0000EF060000}"/>
    <cellStyle name="Output 3 7" xfId="1138" xr:uid="{00000000-0005-0000-0000-0000F0060000}"/>
    <cellStyle name="Output 3 8" xfId="364" xr:uid="{00000000-0005-0000-0000-0000F1060000}"/>
    <cellStyle name="Output 3 9" xfId="556" xr:uid="{00000000-0005-0000-0000-0000F2060000}"/>
    <cellStyle name="Output 4" xfId="320" xr:uid="{00000000-0005-0000-0000-0000F3060000}"/>
    <cellStyle name="Output 4 2" xfId="850" xr:uid="{00000000-0005-0000-0000-0000F4060000}"/>
    <cellStyle name="Output 4 2 2" xfId="1341" xr:uid="{00000000-0005-0000-0000-0000F5060000}"/>
    <cellStyle name="Output 4 2 3" xfId="1710" xr:uid="{00000000-0005-0000-0000-0000F6060000}"/>
    <cellStyle name="Output 4 2 4" xfId="1969" xr:uid="{00000000-0005-0000-0000-0000F7060000}"/>
    <cellStyle name="Output 4 3" xfId="899" xr:uid="{00000000-0005-0000-0000-0000F8060000}"/>
    <cellStyle name="Output 4 3 2" xfId="1390" xr:uid="{00000000-0005-0000-0000-0000F9060000}"/>
    <cellStyle name="Output 4 3 3" xfId="1759" xr:uid="{00000000-0005-0000-0000-0000FA060000}"/>
    <cellStyle name="Output 4 3 4" xfId="1962" xr:uid="{00000000-0005-0000-0000-0000FB060000}"/>
    <cellStyle name="Output 4 4" xfId="946" xr:uid="{00000000-0005-0000-0000-0000FC060000}"/>
    <cellStyle name="Output 4 4 2" xfId="1437" xr:uid="{00000000-0005-0000-0000-0000FD060000}"/>
    <cellStyle name="Output 4 4 3" xfId="1806" xr:uid="{00000000-0005-0000-0000-0000FE060000}"/>
    <cellStyle name="Output 4 4 4" xfId="1879" xr:uid="{00000000-0005-0000-0000-0000FF060000}"/>
    <cellStyle name="Output 4 5" xfId="1067" xr:uid="{00000000-0005-0000-0000-000000070000}"/>
    <cellStyle name="Output 4 5 2" xfId="1543" xr:uid="{00000000-0005-0000-0000-000001070000}"/>
    <cellStyle name="Output 4 5 3" xfId="1899" xr:uid="{00000000-0005-0000-0000-000002070000}"/>
    <cellStyle name="Output 4 5 4" xfId="1236" xr:uid="{00000000-0005-0000-0000-000003070000}"/>
    <cellStyle name="Output 4 6" xfId="626" xr:uid="{00000000-0005-0000-0000-000004070000}"/>
    <cellStyle name="Output 4 7" xfId="1139" xr:uid="{00000000-0005-0000-0000-000005070000}"/>
    <cellStyle name="Output 4 8" xfId="1474" xr:uid="{00000000-0005-0000-0000-000006070000}"/>
    <cellStyle name="Output 4 9" xfId="423" xr:uid="{00000000-0005-0000-0000-000007070000}"/>
    <cellStyle name="Output 5" xfId="321" xr:uid="{00000000-0005-0000-0000-000008070000}"/>
    <cellStyle name="Output 5 2" xfId="851" xr:uid="{00000000-0005-0000-0000-000009070000}"/>
    <cellStyle name="Output 5 2 2" xfId="1342" xr:uid="{00000000-0005-0000-0000-00000A070000}"/>
    <cellStyle name="Output 5 2 3" xfId="1711" xr:uid="{00000000-0005-0000-0000-00000B070000}"/>
    <cellStyle name="Output 5 2 4" xfId="1157" xr:uid="{00000000-0005-0000-0000-00000C070000}"/>
    <cellStyle name="Output 5 3" xfId="900" xr:uid="{00000000-0005-0000-0000-00000D070000}"/>
    <cellStyle name="Output 5 3 2" xfId="1391" xr:uid="{00000000-0005-0000-0000-00000E070000}"/>
    <cellStyle name="Output 5 3 3" xfId="1760" xr:uid="{00000000-0005-0000-0000-00000F070000}"/>
    <cellStyle name="Output 5 3 4" xfId="2032" xr:uid="{00000000-0005-0000-0000-000010070000}"/>
    <cellStyle name="Output 5 4" xfId="947" xr:uid="{00000000-0005-0000-0000-000011070000}"/>
    <cellStyle name="Output 5 4 2" xfId="1438" xr:uid="{00000000-0005-0000-0000-000012070000}"/>
    <cellStyle name="Output 5 4 3" xfId="1807" xr:uid="{00000000-0005-0000-0000-000013070000}"/>
    <cellStyle name="Output 5 4 4" xfId="1944" xr:uid="{00000000-0005-0000-0000-000014070000}"/>
    <cellStyle name="Output 5 5" xfId="968" xr:uid="{00000000-0005-0000-0000-000015070000}"/>
    <cellStyle name="Output 5 5 2" xfId="1459" xr:uid="{00000000-0005-0000-0000-000016070000}"/>
    <cellStyle name="Output 5 5 3" xfId="1828" xr:uid="{00000000-0005-0000-0000-000017070000}"/>
    <cellStyle name="Output 5 5 4" xfId="516" xr:uid="{00000000-0005-0000-0000-000018070000}"/>
    <cellStyle name="Output 5 6" xfId="627" xr:uid="{00000000-0005-0000-0000-000019070000}"/>
    <cellStyle name="Output 5 7" xfId="1140" xr:uid="{00000000-0005-0000-0000-00001A070000}"/>
    <cellStyle name="Output 5 8" xfId="1201" xr:uid="{00000000-0005-0000-0000-00001B070000}"/>
    <cellStyle name="Output 5 9" xfId="2002" xr:uid="{00000000-0005-0000-0000-00001C070000}"/>
    <cellStyle name="Output 6" xfId="753" xr:uid="{00000000-0005-0000-0000-00001D070000}"/>
    <cellStyle name="Output 6 2" xfId="1244" xr:uid="{00000000-0005-0000-0000-00001E070000}"/>
    <cellStyle name="Output 6 3" xfId="1613" xr:uid="{00000000-0005-0000-0000-00001F070000}"/>
    <cellStyle name="Output 6 4" xfId="2059" xr:uid="{00000000-0005-0000-0000-000020070000}"/>
    <cellStyle name="Output 7" xfId="847" xr:uid="{00000000-0005-0000-0000-000021070000}"/>
    <cellStyle name="Output 7 2" xfId="1338" xr:uid="{00000000-0005-0000-0000-000022070000}"/>
    <cellStyle name="Output 7 3" xfId="1707" xr:uid="{00000000-0005-0000-0000-000023070000}"/>
    <cellStyle name="Output 7 4" xfId="2080" xr:uid="{00000000-0005-0000-0000-000024070000}"/>
    <cellStyle name="Output 8" xfId="896" xr:uid="{00000000-0005-0000-0000-000025070000}"/>
    <cellStyle name="Output 8 2" xfId="1387" xr:uid="{00000000-0005-0000-0000-000026070000}"/>
    <cellStyle name="Output 8 3" xfId="1756" xr:uid="{00000000-0005-0000-0000-000027070000}"/>
    <cellStyle name="Output 8 4" xfId="463" xr:uid="{00000000-0005-0000-0000-000028070000}"/>
    <cellStyle name="Output 9" xfId="943" xr:uid="{00000000-0005-0000-0000-000029070000}"/>
    <cellStyle name="Output 9 2" xfId="1434" xr:uid="{00000000-0005-0000-0000-00002A070000}"/>
    <cellStyle name="Output 9 3" xfId="1803" xr:uid="{00000000-0005-0000-0000-00002B070000}"/>
    <cellStyle name="Output 9 4" xfId="1933" xr:uid="{00000000-0005-0000-0000-00002C070000}"/>
    <cellStyle name="Porcentagem" xfId="2" builtinId="5"/>
    <cellStyle name="Porcentagem 2" xfId="323" xr:uid="{00000000-0005-0000-0000-00002E070000}"/>
    <cellStyle name="Porcentagem 2 2" xfId="324" xr:uid="{00000000-0005-0000-0000-00002F070000}"/>
    <cellStyle name="Porcentagem 2 3" xfId="325" xr:uid="{00000000-0005-0000-0000-000030070000}"/>
    <cellStyle name="Porcentagem 2 4" xfId="326" xr:uid="{00000000-0005-0000-0000-000031070000}"/>
    <cellStyle name="Porcentagem 2 5" xfId="2120" xr:uid="{00000000-0005-0000-0000-000032070000}"/>
    <cellStyle name="Porcentagem 3" xfId="327" xr:uid="{00000000-0005-0000-0000-000033070000}"/>
    <cellStyle name="Porcentagem 3 2" xfId="328" xr:uid="{00000000-0005-0000-0000-000034070000}"/>
    <cellStyle name="Porcentagem 3 3" xfId="2129" xr:uid="{00000000-0005-0000-0000-000035070000}"/>
    <cellStyle name="Porcentagem 4" xfId="329" xr:uid="{00000000-0005-0000-0000-000036070000}"/>
    <cellStyle name="Porcentagem 5" xfId="330" xr:uid="{00000000-0005-0000-0000-000037070000}"/>
    <cellStyle name="Porcentagem 6" xfId="331" xr:uid="{00000000-0005-0000-0000-000038070000}"/>
    <cellStyle name="Porcentagem 7" xfId="322" xr:uid="{00000000-0005-0000-0000-000039070000}"/>
    <cellStyle name="Porcentagem 8" xfId="2122" xr:uid="{00000000-0005-0000-0000-00003A070000}"/>
    <cellStyle name="Ruim" xfId="12" builtinId="27" customBuiltin="1"/>
    <cellStyle name="Saída" xfId="15" builtinId="21" customBuiltin="1"/>
    <cellStyle name="Saída 2" xfId="332" xr:uid="{00000000-0005-0000-0000-00003C070000}"/>
    <cellStyle name="Saída 2 10" xfId="671" xr:uid="{00000000-0005-0000-0000-00003D070000}"/>
    <cellStyle name="Saída 2 10 2" xfId="1179" xr:uid="{00000000-0005-0000-0000-00003E070000}"/>
    <cellStyle name="Saída 2 10 3" xfId="613" xr:uid="{00000000-0005-0000-0000-00003F070000}"/>
    <cellStyle name="Saída 2 10 4" xfId="2090" xr:uid="{00000000-0005-0000-0000-000040070000}"/>
    <cellStyle name="Saída 2 11" xfId="1068" xr:uid="{00000000-0005-0000-0000-000041070000}"/>
    <cellStyle name="Saída 2 11 2" xfId="1544" xr:uid="{00000000-0005-0000-0000-000042070000}"/>
    <cellStyle name="Saída 2 11 3" xfId="1900" xr:uid="{00000000-0005-0000-0000-000043070000}"/>
    <cellStyle name="Saída 2 11 4" xfId="2102" xr:uid="{00000000-0005-0000-0000-000044070000}"/>
    <cellStyle name="Saída 2 12" xfId="634" xr:uid="{00000000-0005-0000-0000-000045070000}"/>
    <cellStyle name="Saída 2 13" xfId="1149" xr:uid="{00000000-0005-0000-0000-000046070000}"/>
    <cellStyle name="Saída 2 14" xfId="1198" xr:uid="{00000000-0005-0000-0000-000047070000}"/>
    <cellStyle name="Saída 2 15" xfId="500" xr:uid="{00000000-0005-0000-0000-000048070000}"/>
    <cellStyle name="Saída 2 2" xfId="333" xr:uid="{00000000-0005-0000-0000-000049070000}"/>
    <cellStyle name="Saída 2 2 2" xfId="855" xr:uid="{00000000-0005-0000-0000-00004A070000}"/>
    <cellStyle name="Saída 2 2 2 2" xfId="1346" xr:uid="{00000000-0005-0000-0000-00004B070000}"/>
    <cellStyle name="Saída 2 2 2 3" xfId="1715" xr:uid="{00000000-0005-0000-0000-00004C070000}"/>
    <cellStyle name="Saída 2 2 2 4" xfId="455" xr:uid="{00000000-0005-0000-0000-00004D070000}"/>
    <cellStyle name="Saída 2 2 3" xfId="902" xr:uid="{00000000-0005-0000-0000-00004E070000}"/>
    <cellStyle name="Saída 2 2 3 2" xfId="1393" xr:uid="{00000000-0005-0000-0000-00004F070000}"/>
    <cellStyle name="Saída 2 2 3 3" xfId="1762" xr:uid="{00000000-0005-0000-0000-000050070000}"/>
    <cellStyle name="Saída 2 2 3 4" xfId="1217" xr:uid="{00000000-0005-0000-0000-000051070000}"/>
    <cellStyle name="Saída 2 2 4" xfId="949" xr:uid="{00000000-0005-0000-0000-000052070000}"/>
    <cellStyle name="Saída 2 2 4 2" xfId="1440" xr:uid="{00000000-0005-0000-0000-000053070000}"/>
    <cellStyle name="Saída 2 2 4 3" xfId="1809" xr:uid="{00000000-0005-0000-0000-000054070000}"/>
    <cellStyle name="Saída 2 2 4 4" xfId="2010" xr:uid="{00000000-0005-0000-0000-000055070000}"/>
    <cellStyle name="Saída 2 2 5" xfId="1069" xr:uid="{00000000-0005-0000-0000-000056070000}"/>
    <cellStyle name="Saída 2 2 5 2" xfId="1545" xr:uid="{00000000-0005-0000-0000-000057070000}"/>
    <cellStyle name="Saída 2 2 5 3" xfId="1901" xr:uid="{00000000-0005-0000-0000-000058070000}"/>
    <cellStyle name="Saída 2 2 5 4" xfId="1576" xr:uid="{00000000-0005-0000-0000-000059070000}"/>
    <cellStyle name="Saída 2 2 6" xfId="635" xr:uid="{00000000-0005-0000-0000-00005A070000}"/>
    <cellStyle name="Saída 2 2 7" xfId="1150" xr:uid="{00000000-0005-0000-0000-00005B070000}"/>
    <cellStyle name="Saída 2 2 8" xfId="559" xr:uid="{00000000-0005-0000-0000-00005C070000}"/>
    <cellStyle name="Saída 2 2 9" xfId="1194" xr:uid="{00000000-0005-0000-0000-00005D070000}"/>
    <cellStyle name="Saída 2 3" xfId="334" xr:uid="{00000000-0005-0000-0000-00005E070000}"/>
    <cellStyle name="Saída 2 3 2" xfId="856" xr:uid="{00000000-0005-0000-0000-00005F070000}"/>
    <cellStyle name="Saída 2 3 2 2" xfId="1347" xr:uid="{00000000-0005-0000-0000-000060070000}"/>
    <cellStyle name="Saída 2 3 2 3" xfId="1716" xr:uid="{00000000-0005-0000-0000-000061070000}"/>
    <cellStyle name="Saída 2 3 2 4" xfId="640" xr:uid="{00000000-0005-0000-0000-000062070000}"/>
    <cellStyle name="Saída 2 3 3" xfId="903" xr:uid="{00000000-0005-0000-0000-000063070000}"/>
    <cellStyle name="Saída 2 3 3 2" xfId="1394" xr:uid="{00000000-0005-0000-0000-000064070000}"/>
    <cellStyle name="Saída 2 3 3 3" xfId="1763" xr:uid="{00000000-0005-0000-0000-000065070000}"/>
    <cellStyle name="Saída 2 3 3 4" xfId="1939" xr:uid="{00000000-0005-0000-0000-000066070000}"/>
    <cellStyle name="Saída 2 3 4" xfId="950" xr:uid="{00000000-0005-0000-0000-000067070000}"/>
    <cellStyle name="Saída 2 3 4 2" xfId="1441" xr:uid="{00000000-0005-0000-0000-000068070000}"/>
    <cellStyle name="Saída 2 3 4 3" xfId="1810" xr:uid="{00000000-0005-0000-0000-000069070000}"/>
    <cellStyle name="Saída 2 3 4 4" xfId="2115" xr:uid="{00000000-0005-0000-0000-00006A070000}"/>
    <cellStyle name="Saída 2 3 5" xfId="1070" xr:uid="{00000000-0005-0000-0000-00006B070000}"/>
    <cellStyle name="Saída 2 3 5 2" xfId="1546" xr:uid="{00000000-0005-0000-0000-00006C070000}"/>
    <cellStyle name="Saída 2 3 5 3" xfId="1902" xr:uid="{00000000-0005-0000-0000-00006D070000}"/>
    <cellStyle name="Saída 2 3 5 4" xfId="1839" xr:uid="{00000000-0005-0000-0000-00006E070000}"/>
    <cellStyle name="Saída 2 3 6" xfId="636" xr:uid="{00000000-0005-0000-0000-00006F070000}"/>
    <cellStyle name="Saída 2 3 7" xfId="1151" xr:uid="{00000000-0005-0000-0000-000070070000}"/>
    <cellStyle name="Saída 2 3 8" xfId="560" xr:uid="{00000000-0005-0000-0000-000071070000}"/>
    <cellStyle name="Saída 2 3 9" xfId="520" xr:uid="{00000000-0005-0000-0000-000072070000}"/>
    <cellStyle name="Saída 2 4" xfId="335" xr:uid="{00000000-0005-0000-0000-000073070000}"/>
    <cellStyle name="Saída 2 4 2" xfId="857" xr:uid="{00000000-0005-0000-0000-000074070000}"/>
    <cellStyle name="Saída 2 4 2 2" xfId="1348" xr:uid="{00000000-0005-0000-0000-000075070000}"/>
    <cellStyle name="Saída 2 4 2 3" xfId="1717" xr:uid="{00000000-0005-0000-0000-000076070000}"/>
    <cellStyle name="Saída 2 4 2 4" xfId="1184" xr:uid="{00000000-0005-0000-0000-000077070000}"/>
    <cellStyle name="Saída 2 4 3" xfId="904" xr:uid="{00000000-0005-0000-0000-000078070000}"/>
    <cellStyle name="Saída 2 4 3 2" xfId="1395" xr:uid="{00000000-0005-0000-0000-000079070000}"/>
    <cellStyle name="Saída 2 4 3 3" xfId="1764" xr:uid="{00000000-0005-0000-0000-00007A070000}"/>
    <cellStyle name="Saída 2 4 3 4" xfId="1943" xr:uid="{00000000-0005-0000-0000-00007B070000}"/>
    <cellStyle name="Saída 2 4 4" xfId="951" xr:uid="{00000000-0005-0000-0000-00007C070000}"/>
    <cellStyle name="Saída 2 4 4 2" xfId="1442" xr:uid="{00000000-0005-0000-0000-00007D070000}"/>
    <cellStyle name="Saída 2 4 4 3" xfId="1811" xr:uid="{00000000-0005-0000-0000-00007E070000}"/>
    <cellStyle name="Saída 2 4 4 4" xfId="2012" xr:uid="{00000000-0005-0000-0000-00007F070000}"/>
    <cellStyle name="Saída 2 4 5" xfId="1071" xr:uid="{00000000-0005-0000-0000-000080070000}"/>
    <cellStyle name="Saída 2 4 5 2" xfId="1547" xr:uid="{00000000-0005-0000-0000-000081070000}"/>
    <cellStyle name="Saída 2 4 5 3" xfId="1903" xr:uid="{00000000-0005-0000-0000-000082070000}"/>
    <cellStyle name="Saída 2 4 5 4" xfId="1952" xr:uid="{00000000-0005-0000-0000-000083070000}"/>
    <cellStyle name="Saída 2 4 6" xfId="637" xr:uid="{00000000-0005-0000-0000-000084070000}"/>
    <cellStyle name="Saída 2 4 7" xfId="1152" xr:uid="{00000000-0005-0000-0000-000085070000}"/>
    <cellStyle name="Saída 2 4 8" xfId="1473" xr:uid="{00000000-0005-0000-0000-000086070000}"/>
    <cellStyle name="Saída 2 4 9" xfId="1926" xr:uid="{00000000-0005-0000-0000-000087070000}"/>
    <cellStyle name="Saída 2 5" xfId="336" xr:uid="{00000000-0005-0000-0000-000088070000}"/>
    <cellStyle name="Saída 2 5 2" xfId="858" xr:uid="{00000000-0005-0000-0000-000089070000}"/>
    <cellStyle name="Saída 2 5 2 2" xfId="1349" xr:uid="{00000000-0005-0000-0000-00008A070000}"/>
    <cellStyle name="Saída 2 5 2 3" xfId="1718" xr:uid="{00000000-0005-0000-0000-00008B070000}"/>
    <cellStyle name="Saída 2 5 2 4" xfId="1915" xr:uid="{00000000-0005-0000-0000-00008C070000}"/>
    <cellStyle name="Saída 2 5 3" xfId="905" xr:uid="{00000000-0005-0000-0000-00008D070000}"/>
    <cellStyle name="Saída 2 5 3 2" xfId="1396" xr:uid="{00000000-0005-0000-0000-00008E070000}"/>
    <cellStyle name="Saída 2 5 3 3" xfId="1765" xr:uid="{00000000-0005-0000-0000-00008F070000}"/>
    <cellStyle name="Saída 2 5 3 4" xfId="1603" xr:uid="{00000000-0005-0000-0000-000090070000}"/>
    <cellStyle name="Saída 2 5 4" xfId="952" xr:uid="{00000000-0005-0000-0000-000091070000}"/>
    <cellStyle name="Saída 2 5 4 2" xfId="1443" xr:uid="{00000000-0005-0000-0000-000092070000}"/>
    <cellStyle name="Saída 2 5 4 3" xfId="1812" xr:uid="{00000000-0005-0000-0000-000093070000}"/>
    <cellStyle name="Saída 2 5 4 4" xfId="2022" xr:uid="{00000000-0005-0000-0000-000094070000}"/>
    <cellStyle name="Saída 2 5 5" xfId="1073" xr:uid="{00000000-0005-0000-0000-000095070000}"/>
    <cellStyle name="Saída 2 5 5 2" xfId="1549" xr:uid="{00000000-0005-0000-0000-000096070000}"/>
    <cellStyle name="Saída 2 5 5 3" xfId="1905" xr:uid="{00000000-0005-0000-0000-000097070000}"/>
    <cellStyle name="Saída 2 5 5 4" xfId="1192" xr:uid="{00000000-0005-0000-0000-000098070000}"/>
    <cellStyle name="Saída 2 5 6" xfId="638" xr:uid="{00000000-0005-0000-0000-000099070000}"/>
    <cellStyle name="Saída 2 5 7" xfId="1153" xr:uid="{00000000-0005-0000-0000-00009A070000}"/>
    <cellStyle name="Saída 2 5 8" xfId="1197" xr:uid="{00000000-0005-0000-0000-00009B070000}"/>
    <cellStyle name="Saída 2 5 9" xfId="376" xr:uid="{00000000-0005-0000-0000-00009C070000}"/>
    <cellStyle name="Saída 2 6" xfId="756" xr:uid="{00000000-0005-0000-0000-00009D070000}"/>
    <cellStyle name="Saída 2 6 2" xfId="1247" xr:uid="{00000000-0005-0000-0000-00009E070000}"/>
    <cellStyle name="Saída 2 6 3" xfId="1616" xr:uid="{00000000-0005-0000-0000-00009F070000}"/>
    <cellStyle name="Saída 2 6 4" xfId="1218" xr:uid="{00000000-0005-0000-0000-0000A0070000}"/>
    <cellStyle name="Saída 2 7" xfId="854" xr:uid="{00000000-0005-0000-0000-0000A1070000}"/>
    <cellStyle name="Saída 2 7 2" xfId="1345" xr:uid="{00000000-0005-0000-0000-0000A2070000}"/>
    <cellStyle name="Saída 2 7 3" xfId="1714" xr:uid="{00000000-0005-0000-0000-0000A3070000}"/>
    <cellStyle name="Saída 2 7 4" xfId="1584" xr:uid="{00000000-0005-0000-0000-0000A4070000}"/>
    <cellStyle name="Saída 2 8" xfId="901" xr:uid="{00000000-0005-0000-0000-0000A5070000}"/>
    <cellStyle name="Saída 2 8 2" xfId="1392" xr:uid="{00000000-0005-0000-0000-0000A6070000}"/>
    <cellStyle name="Saída 2 8 3" xfId="1761" xr:uid="{00000000-0005-0000-0000-0000A7070000}"/>
    <cellStyle name="Saída 2 8 4" xfId="1831" xr:uid="{00000000-0005-0000-0000-0000A8070000}"/>
    <cellStyle name="Saída 2 9" xfId="948" xr:uid="{00000000-0005-0000-0000-0000A9070000}"/>
    <cellStyle name="Saída 2 9 2" xfId="1439" xr:uid="{00000000-0005-0000-0000-0000AA070000}"/>
    <cellStyle name="Saída 2 9 3" xfId="1808" xr:uid="{00000000-0005-0000-0000-0000AB070000}"/>
    <cellStyle name="Saída 2 9 4" xfId="467" xr:uid="{00000000-0005-0000-0000-0000AC070000}"/>
    <cellStyle name="Saída 3" xfId="337" xr:uid="{00000000-0005-0000-0000-0000AD070000}"/>
    <cellStyle name="Saída 3 2" xfId="859" xr:uid="{00000000-0005-0000-0000-0000AE070000}"/>
    <cellStyle name="Saída 3 2 2" xfId="1350" xr:uid="{00000000-0005-0000-0000-0000AF070000}"/>
    <cellStyle name="Saída 3 2 3" xfId="1719" xr:uid="{00000000-0005-0000-0000-0000B0070000}"/>
    <cellStyle name="Saída 3 2 4" xfId="1945" xr:uid="{00000000-0005-0000-0000-0000B1070000}"/>
    <cellStyle name="Saída 3 3" xfId="906" xr:uid="{00000000-0005-0000-0000-0000B2070000}"/>
    <cellStyle name="Saída 3 3 2" xfId="1397" xr:uid="{00000000-0005-0000-0000-0000B3070000}"/>
    <cellStyle name="Saída 3 3 3" xfId="1766" xr:uid="{00000000-0005-0000-0000-0000B4070000}"/>
    <cellStyle name="Saída 3 3 4" xfId="372" xr:uid="{00000000-0005-0000-0000-0000B5070000}"/>
    <cellStyle name="Saída 3 4" xfId="953" xr:uid="{00000000-0005-0000-0000-0000B6070000}"/>
    <cellStyle name="Saída 3 4 2" xfId="1444" xr:uid="{00000000-0005-0000-0000-0000B7070000}"/>
    <cellStyle name="Saída 3 4 3" xfId="1813" xr:uid="{00000000-0005-0000-0000-0000B8070000}"/>
    <cellStyle name="Saída 3 4 4" xfId="1488" xr:uid="{00000000-0005-0000-0000-0000B9070000}"/>
    <cellStyle name="Saída 3 5" xfId="1072" xr:uid="{00000000-0005-0000-0000-0000BA070000}"/>
    <cellStyle name="Saída 3 5 2" xfId="1548" xr:uid="{00000000-0005-0000-0000-0000BB070000}"/>
    <cellStyle name="Saída 3 5 3" xfId="1904" xr:uid="{00000000-0005-0000-0000-0000BC070000}"/>
    <cellStyle name="Saída 3 5 4" xfId="2099" xr:uid="{00000000-0005-0000-0000-0000BD070000}"/>
    <cellStyle name="Saída 3 6" xfId="639" xr:uid="{00000000-0005-0000-0000-0000BE070000}"/>
    <cellStyle name="Saída 3 7" xfId="1154" xr:uid="{00000000-0005-0000-0000-0000BF070000}"/>
    <cellStyle name="Saída 3 8" xfId="561" xr:uid="{00000000-0005-0000-0000-0000C0070000}"/>
    <cellStyle name="Saída 3 9" xfId="2006" xr:uid="{00000000-0005-0000-0000-0000C1070000}"/>
    <cellStyle name="Texto de Aviso" xfId="19" builtinId="11" customBuiltin="1"/>
    <cellStyle name="Texto de Aviso 2" xfId="338" xr:uid="{00000000-0005-0000-0000-0000C3070000}"/>
    <cellStyle name="Texto Explicativo" xfId="3" builtinId="53" customBuiltin="1"/>
    <cellStyle name="Texto Explicativo 2" xfId="340" xr:uid="{00000000-0005-0000-0000-0000C5070000}"/>
    <cellStyle name="Texto Explicativo 3" xfId="341" xr:uid="{00000000-0005-0000-0000-0000C6070000}"/>
    <cellStyle name="Texto Explicativo 4" xfId="342" xr:uid="{00000000-0005-0000-0000-0000C7070000}"/>
    <cellStyle name="Texto Explicativo 5" xfId="343" xr:uid="{00000000-0005-0000-0000-0000C8070000}"/>
    <cellStyle name="Texto Explicativo 6" xfId="339" xr:uid="{00000000-0005-0000-0000-0000C9070000}"/>
    <cellStyle name="Title" xfId="344" xr:uid="{00000000-0005-0000-0000-0000CA070000}"/>
    <cellStyle name="Título" xfId="6" builtinId="15" customBuiltin="1"/>
    <cellStyle name="Título 1" xfId="7" builtinId="16" customBuiltin="1"/>
    <cellStyle name="Título 1 2" xfId="345" xr:uid="{00000000-0005-0000-0000-0000CD070000}"/>
    <cellStyle name="Título 2" xfId="8" builtinId="17" customBuiltin="1"/>
    <cellStyle name="Título 2 2" xfId="346" xr:uid="{00000000-0005-0000-0000-0000CF070000}"/>
    <cellStyle name="Título 3" xfId="9" builtinId="18" customBuiltin="1"/>
    <cellStyle name="Título 3 2" xfId="347" xr:uid="{00000000-0005-0000-0000-0000D1070000}"/>
    <cellStyle name="Título 4" xfId="10" builtinId="19" customBuiltin="1"/>
    <cellStyle name="Título 4 2" xfId="348" xr:uid="{00000000-0005-0000-0000-0000D3070000}"/>
    <cellStyle name="Título 5" xfId="349" xr:uid="{00000000-0005-0000-0000-0000D4070000}"/>
    <cellStyle name="Total" xfId="20" builtinId="25" customBuiltin="1"/>
    <cellStyle name="Total 2" xfId="350" xr:uid="{00000000-0005-0000-0000-0000D6070000}"/>
    <cellStyle name="Total 2 10" xfId="960" xr:uid="{00000000-0005-0000-0000-0000D7070000}"/>
    <cellStyle name="Total 2 10 2" xfId="1451" xr:uid="{00000000-0005-0000-0000-0000D8070000}"/>
    <cellStyle name="Total 2 10 3" xfId="1820" xr:uid="{00000000-0005-0000-0000-0000D9070000}"/>
    <cellStyle name="Total 2 10 4" xfId="1472" xr:uid="{00000000-0005-0000-0000-0000DA070000}"/>
    <cellStyle name="Total 2 11" xfId="648" xr:uid="{00000000-0005-0000-0000-0000DB070000}"/>
    <cellStyle name="Total 2 12" xfId="1160" xr:uid="{00000000-0005-0000-0000-0000DC070000}"/>
    <cellStyle name="Total 2 13" xfId="1470" xr:uid="{00000000-0005-0000-0000-0000DD070000}"/>
    <cellStyle name="Total 2 14" xfId="1482" xr:uid="{00000000-0005-0000-0000-0000DE070000}"/>
    <cellStyle name="Total 2 2" xfId="351" xr:uid="{00000000-0005-0000-0000-0000DF070000}"/>
    <cellStyle name="Total 2 2 2" xfId="861" xr:uid="{00000000-0005-0000-0000-0000E0070000}"/>
    <cellStyle name="Total 2 2 2 2" xfId="1352" xr:uid="{00000000-0005-0000-0000-0000E1070000}"/>
    <cellStyle name="Total 2 2 2 3" xfId="1721" xr:uid="{00000000-0005-0000-0000-0000E2070000}"/>
    <cellStyle name="Total 2 2 2 4" xfId="1085" xr:uid="{00000000-0005-0000-0000-0000E3070000}"/>
    <cellStyle name="Total 2 2 3" xfId="908" xr:uid="{00000000-0005-0000-0000-0000E4070000}"/>
    <cellStyle name="Total 2 2 3 2" xfId="1399" xr:uid="{00000000-0005-0000-0000-0000E5070000}"/>
    <cellStyle name="Total 2 2 3 3" xfId="1768" xr:uid="{00000000-0005-0000-0000-0000E6070000}"/>
    <cellStyle name="Total 2 2 3 4" xfId="497" xr:uid="{00000000-0005-0000-0000-0000E7070000}"/>
    <cellStyle name="Total 2 2 4" xfId="955" xr:uid="{00000000-0005-0000-0000-0000E8070000}"/>
    <cellStyle name="Total 2 2 4 2" xfId="1446" xr:uid="{00000000-0005-0000-0000-0000E9070000}"/>
    <cellStyle name="Total 2 2 4 3" xfId="1815" xr:uid="{00000000-0005-0000-0000-0000EA070000}"/>
    <cellStyle name="Total 2 2 4 4" xfId="1998" xr:uid="{00000000-0005-0000-0000-0000EB070000}"/>
    <cellStyle name="Total 2 2 5" xfId="1074" xr:uid="{00000000-0005-0000-0000-0000EC070000}"/>
    <cellStyle name="Total 2 2 5 2" xfId="1550" xr:uid="{00000000-0005-0000-0000-0000ED070000}"/>
    <cellStyle name="Total 2 2 5 3" xfId="1906" xr:uid="{00000000-0005-0000-0000-0000EE070000}"/>
    <cellStyle name="Total 2 2 5 4" xfId="567" xr:uid="{00000000-0005-0000-0000-0000EF070000}"/>
    <cellStyle name="Total 2 2 6" xfId="649" xr:uid="{00000000-0005-0000-0000-0000F0070000}"/>
    <cellStyle name="Total 2 2 7" xfId="1161" xr:uid="{00000000-0005-0000-0000-0000F1070000}"/>
    <cellStyle name="Total 2 2 8" xfId="1196" xr:uid="{00000000-0005-0000-0000-0000F2070000}"/>
    <cellStyle name="Total 2 2 9" xfId="1836" xr:uid="{00000000-0005-0000-0000-0000F3070000}"/>
    <cellStyle name="Total 2 3" xfId="352" xr:uid="{00000000-0005-0000-0000-0000F4070000}"/>
    <cellStyle name="Total 2 3 2" xfId="862" xr:uid="{00000000-0005-0000-0000-0000F5070000}"/>
    <cellStyle name="Total 2 3 2 2" xfId="1353" xr:uid="{00000000-0005-0000-0000-0000F6070000}"/>
    <cellStyle name="Total 2 3 2 3" xfId="1722" xr:uid="{00000000-0005-0000-0000-0000F7070000}"/>
    <cellStyle name="Total 2 3 2 4" xfId="2055" xr:uid="{00000000-0005-0000-0000-0000F8070000}"/>
    <cellStyle name="Total 2 3 3" xfId="909" xr:uid="{00000000-0005-0000-0000-0000F9070000}"/>
    <cellStyle name="Total 2 3 3 2" xfId="1400" xr:uid="{00000000-0005-0000-0000-0000FA070000}"/>
    <cellStyle name="Total 2 3 3 3" xfId="1769" xr:uid="{00000000-0005-0000-0000-0000FB070000}"/>
    <cellStyle name="Total 2 3 3 4" xfId="1577" xr:uid="{00000000-0005-0000-0000-0000FC070000}"/>
    <cellStyle name="Total 2 3 4" xfId="956" xr:uid="{00000000-0005-0000-0000-0000FD070000}"/>
    <cellStyle name="Total 2 3 4 2" xfId="1447" xr:uid="{00000000-0005-0000-0000-0000FE070000}"/>
    <cellStyle name="Total 2 3 4 3" xfId="1816" xr:uid="{00000000-0005-0000-0000-0000FF070000}"/>
    <cellStyle name="Total 2 3 4 4" xfId="522" xr:uid="{00000000-0005-0000-0000-000000080000}"/>
    <cellStyle name="Total 2 3 5" xfId="1075" xr:uid="{00000000-0005-0000-0000-000001080000}"/>
    <cellStyle name="Total 2 3 5 2" xfId="1551" xr:uid="{00000000-0005-0000-0000-000002080000}"/>
    <cellStyle name="Total 2 3 5 3" xfId="1907" xr:uid="{00000000-0005-0000-0000-000003080000}"/>
    <cellStyle name="Total 2 3 5 4" xfId="1950" xr:uid="{00000000-0005-0000-0000-000004080000}"/>
    <cellStyle name="Total 2 3 6" xfId="650" xr:uid="{00000000-0005-0000-0000-000005080000}"/>
    <cellStyle name="Total 2 3 7" xfId="1162" xr:uid="{00000000-0005-0000-0000-000006080000}"/>
    <cellStyle name="Total 2 3 8" xfId="565" xr:uid="{00000000-0005-0000-0000-000007080000}"/>
    <cellStyle name="Total 2 3 9" xfId="2019" xr:uid="{00000000-0005-0000-0000-000008080000}"/>
    <cellStyle name="Total 2 4" xfId="353" xr:uid="{00000000-0005-0000-0000-000009080000}"/>
    <cellStyle name="Total 2 4 2" xfId="863" xr:uid="{00000000-0005-0000-0000-00000A080000}"/>
    <cellStyle name="Total 2 4 2 2" xfId="1354" xr:uid="{00000000-0005-0000-0000-00000B080000}"/>
    <cellStyle name="Total 2 4 2 3" xfId="1723" xr:uid="{00000000-0005-0000-0000-00000C080000}"/>
    <cellStyle name="Total 2 4 2 4" xfId="2004" xr:uid="{00000000-0005-0000-0000-00000D080000}"/>
    <cellStyle name="Total 2 4 3" xfId="910" xr:uid="{00000000-0005-0000-0000-00000E080000}"/>
    <cellStyle name="Total 2 4 3 2" xfId="1401" xr:uid="{00000000-0005-0000-0000-00000F080000}"/>
    <cellStyle name="Total 2 4 3 3" xfId="1770" xr:uid="{00000000-0005-0000-0000-000010080000}"/>
    <cellStyle name="Total 2 4 3 4" xfId="1468" xr:uid="{00000000-0005-0000-0000-000011080000}"/>
    <cellStyle name="Total 2 4 4" xfId="957" xr:uid="{00000000-0005-0000-0000-000012080000}"/>
    <cellStyle name="Total 2 4 4 2" xfId="1448" xr:uid="{00000000-0005-0000-0000-000013080000}"/>
    <cellStyle name="Total 2 4 4 3" xfId="1817" xr:uid="{00000000-0005-0000-0000-000014080000}"/>
    <cellStyle name="Total 2 4 4 4" xfId="1988" xr:uid="{00000000-0005-0000-0000-000015080000}"/>
    <cellStyle name="Total 2 4 5" xfId="1076" xr:uid="{00000000-0005-0000-0000-000016080000}"/>
    <cellStyle name="Total 2 4 5 2" xfId="1552" xr:uid="{00000000-0005-0000-0000-000017080000}"/>
    <cellStyle name="Total 2 4 5 3" xfId="1908" xr:uid="{00000000-0005-0000-0000-000018080000}"/>
    <cellStyle name="Total 2 4 5 4" xfId="2114" xr:uid="{00000000-0005-0000-0000-000019080000}"/>
    <cellStyle name="Total 2 4 6" xfId="651" xr:uid="{00000000-0005-0000-0000-00001A080000}"/>
    <cellStyle name="Total 2 4 7" xfId="1163" xr:uid="{00000000-0005-0000-0000-00001B080000}"/>
    <cellStyle name="Total 2 4 8" xfId="566" xr:uid="{00000000-0005-0000-0000-00001C080000}"/>
    <cellStyle name="Total 2 4 9" xfId="1963" xr:uid="{00000000-0005-0000-0000-00001D080000}"/>
    <cellStyle name="Total 2 5" xfId="757" xr:uid="{00000000-0005-0000-0000-00001E080000}"/>
    <cellStyle name="Total 2 5 2" xfId="1248" xr:uid="{00000000-0005-0000-0000-00001F080000}"/>
    <cellStyle name="Total 2 5 3" xfId="1617" xr:uid="{00000000-0005-0000-0000-000020080000}"/>
    <cellStyle name="Total 2 5 4" xfId="1923" xr:uid="{00000000-0005-0000-0000-000021080000}"/>
    <cellStyle name="Total 2 6" xfId="860" xr:uid="{00000000-0005-0000-0000-000022080000}"/>
    <cellStyle name="Total 2 6 2" xfId="1351" xr:uid="{00000000-0005-0000-0000-000023080000}"/>
    <cellStyle name="Total 2 6 3" xfId="1720" xr:uid="{00000000-0005-0000-0000-000024080000}"/>
    <cellStyle name="Total 2 6 4" xfId="1991" xr:uid="{00000000-0005-0000-0000-000025080000}"/>
    <cellStyle name="Total 2 7" xfId="907" xr:uid="{00000000-0005-0000-0000-000026080000}"/>
    <cellStyle name="Total 2 7 2" xfId="1398" xr:uid="{00000000-0005-0000-0000-000027080000}"/>
    <cellStyle name="Total 2 7 3" xfId="1767" xr:uid="{00000000-0005-0000-0000-000028080000}"/>
    <cellStyle name="Total 2 7 4" xfId="459" xr:uid="{00000000-0005-0000-0000-000029080000}"/>
    <cellStyle name="Total 2 8" xfId="954" xr:uid="{00000000-0005-0000-0000-00002A080000}"/>
    <cellStyle name="Total 2 8 2" xfId="1445" xr:uid="{00000000-0005-0000-0000-00002B080000}"/>
    <cellStyle name="Total 2 8 3" xfId="1814" xr:uid="{00000000-0005-0000-0000-00002C080000}"/>
    <cellStyle name="Total 2 8 4" xfId="414" xr:uid="{00000000-0005-0000-0000-00002D080000}"/>
    <cellStyle name="Total 2 9" xfId="672" xr:uid="{00000000-0005-0000-0000-00002E080000}"/>
    <cellStyle name="Total 2 9 2" xfId="1180" xr:uid="{00000000-0005-0000-0000-00002F080000}"/>
    <cellStyle name="Total 2 9 3" xfId="614" xr:uid="{00000000-0005-0000-0000-000030080000}"/>
    <cellStyle name="Total 2 9 4" xfId="479" xr:uid="{00000000-0005-0000-0000-000031080000}"/>
    <cellStyle name="Total 3" xfId="354" xr:uid="{00000000-0005-0000-0000-000032080000}"/>
    <cellStyle name="Total 3 2" xfId="864" xr:uid="{00000000-0005-0000-0000-000033080000}"/>
    <cellStyle name="Total 3 2 2" xfId="1355" xr:uid="{00000000-0005-0000-0000-000034080000}"/>
    <cellStyle name="Total 3 2 3" xfId="1724" xr:uid="{00000000-0005-0000-0000-000035080000}"/>
    <cellStyle name="Total 3 2 4" xfId="458" xr:uid="{00000000-0005-0000-0000-000036080000}"/>
    <cellStyle name="Total 3 3" xfId="911" xr:uid="{00000000-0005-0000-0000-000037080000}"/>
    <cellStyle name="Total 3 3 2" xfId="1402" xr:uid="{00000000-0005-0000-0000-000038080000}"/>
    <cellStyle name="Total 3 3 3" xfId="1771" xr:uid="{00000000-0005-0000-0000-000039080000}"/>
    <cellStyle name="Total 3 3 4" xfId="428" xr:uid="{00000000-0005-0000-0000-00003A080000}"/>
    <cellStyle name="Total 3 4" xfId="958" xr:uid="{00000000-0005-0000-0000-00003B080000}"/>
    <cellStyle name="Total 3 4 2" xfId="1449" xr:uid="{00000000-0005-0000-0000-00003C080000}"/>
    <cellStyle name="Total 3 4 3" xfId="1818" xr:uid="{00000000-0005-0000-0000-00003D080000}"/>
    <cellStyle name="Total 3 4 4" xfId="468" xr:uid="{00000000-0005-0000-0000-00003E080000}"/>
    <cellStyle name="Total 3 5" xfId="1077" xr:uid="{00000000-0005-0000-0000-00003F080000}"/>
    <cellStyle name="Total 3 5 2" xfId="1553" xr:uid="{00000000-0005-0000-0000-000040080000}"/>
    <cellStyle name="Total 3 5 3" xfId="1909" xr:uid="{00000000-0005-0000-0000-000041080000}"/>
    <cellStyle name="Total 3 5 4" xfId="2100" xr:uid="{00000000-0005-0000-0000-000042080000}"/>
    <cellStyle name="Total 3 6" xfId="652" xr:uid="{00000000-0005-0000-0000-000043080000}"/>
    <cellStyle name="Total 3 7" xfId="1164" xr:uid="{00000000-0005-0000-0000-000044080000}"/>
    <cellStyle name="Total 3 8" xfId="362" xr:uid="{00000000-0005-0000-0000-000045080000}"/>
    <cellStyle name="Total 3 9" xfId="476" xr:uid="{00000000-0005-0000-0000-000046080000}"/>
    <cellStyle name="Vírgula" xfId="1" builtinId="3"/>
    <cellStyle name="Vírgula 2" xfId="4" xr:uid="{00000000-0005-0000-0000-000048080000}"/>
    <cellStyle name="Vírgula 2 2" xfId="355" xr:uid="{00000000-0005-0000-0000-000049080000}"/>
    <cellStyle name="Vírgula 2 3" xfId="2128" xr:uid="{00000000-0005-0000-0000-00004A080000}"/>
    <cellStyle name="Vírgula 3" xfId="356" xr:uid="{00000000-0005-0000-0000-00004B080000}"/>
    <cellStyle name="Vírgula 4" xfId="357" xr:uid="{00000000-0005-0000-0000-00004C080000}"/>
    <cellStyle name="Vírgula 4 2" xfId="358" xr:uid="{00000000-0005-0000-0000-00004D080000}"/>
    <cellStyle name="Vírgula 4 2 2" xfId="359" xr:uid="{00000000-0005-0000-0000-00004E080000}"/>
    <cellStyle name="Vírgula 5" xfId="360" xr:uid="{00000000-0005-0000-0000-00004F080000}"/>
    <cellStyle name="Vírgula 6" xfId="2121" xr:uid="{00000000-0005-0000-0000-000050080000}"/>
    <cellStyle name="Warning Text" xfId="361" xr:uid="{00000000-0005-0000-0000-000051080000}"/>
  </cellStyles>
  <dxfs count="2">
    <dxf>
      <font>
        <b val="0"/>
        <color rgb="FF000000"/>
      </font>
      <fill>
        <patternFill>
          <bgColor rgb="FFC0C0C0"/>
        </patternFill>
      </fill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2" defaultTableStyle="TableStyleMedium2" defaultPivotStyle="PivotStyleLight16">
    <tableStyle name="Estilo de Tabela 1" pivot="0" count="0" xr9:uid="{00000000-0011-0000-FFFF-FFFF00000000}"/>
    <tableStyle name="Estilo de Tabela 2" pivot="0" count="1" xr9:uid="{00000000-0011-0000-FFFF-FFFF01000000}">
      <tableStyleElement type="wholeTable" dxfId="1"/>
    </tableStyle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92D050"/>
      <rgbColor rgb="FF800000"/>
      <rgbColor rgb="FF008000"/>
      <rgbColor rgb="FF000080"/>
      <rgbColor rgb="FF808000"/>
      <rgbColor rgb="FF800080"/>
      <rgbColor rgb="FF00B050"/>
      <rgbColor rgb="FFC0C0C0"/>
      <rgbColor rgb="FF808080"/>
      <rgbColor rgb="FFBFBFBF"/>
      <rgbColor rgb="FF7F7F7F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C3D69B"/>
      <rgbColor rgb="FF00FFFF"/>
      <rgbColor rgb="FF800080"/>
      <rgbColor rgb="FF800000"/>
      <rgbColor rgb="FF9BBB59"/>
      <rgbColor rgb="FF0000FF"/>
      <rgbColor rgb="FF00CCCC"/>
      <rgbColor rgb="FFD7E4B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E46C0A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K109"/>
  <sheetViews>
    <sheetView tabSelected="1" topLeftCell="E108" zoomScaleNormal="100" zoomScalePageLayoutView="130" workbookViewId="0">
      <selection activeCell="N6" sqref="N6"/>
    </sheetView>
  </sheetViews>
  <sheetFormatPr defaultRowHeight="15" x14ac:dyDescent="0.25"/>
  <cols>
    <col min="1" max="1" width="13.85546875" style="2"/>
    <col min="2" max="2" width="16.28515625" style="1" customWidth="1"/>
    <col min="3" max="3" width="12.7109375" style="1"/>
    <col min="4" max="4" width="75.28515625" style="2"/>
    <col min="5" max="5" width="9.140625" style="2" customWidth="1"/>
    <col min="6" max="6" width="19.5703125" style="146" customWidth="1"/>
    <col min="7" max="7" width="9.140625" style="146" customWidth="1"/>
    <col min="8" max="8" width="10.42578125" style="146" customWidth="1"/>
    <col min="9" max="9" width="11.85546875" style="146" customWidth="1"/>
    <col min="10" max="10" width="12" style="120" customWidth="1"/>
    <col min="11" max="11" width="14" style="2" customWidth="1"/>
    <col min="12" max="12" width="11.42578125" style="2" customWidth="1"/>
    <col min="13" max="13" width="13.28515625" style="2" customWidth="1"/>
    <col min="14" max="14" width="16.140625" style="2" customWidth="1"/>
    <col min="15" max="15" width="19.7109375" style="2" customWidth="1"/>
    <col min="16" max="49" width="9" style="105"/>
    <col min="50" max="944" width="9" style="2"/>
  </cols>
  <sheetData>
    <row r="1" spans="1:947" s="3" customFormat="1" ht="14.25" x14ac:dyDescent="0.2">
      <c r="A1" s="278" t="s">
        <v>120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</row>
    <row r="2" spans="1:947" s="3" customFormat="1" ht="14.25" x14ac:dyDescent="0.2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</row>
    <row r="3" spans="1:947" s="3" customFormat="1" ht="14.25" x14ac:dyDescent="0.2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</row>
    <row r="4" spans="1:947" s="14" customFormat="1" ht="11.25" x14ac:dyDescent="0.2">
      <c r="A4" s="4" t="s">
        <v>2</v>
      </c>
      <c r="B4" s="5"/>
      <c r="C4" s="6"/>
      <c r="D4" s="7" t="s">
        <v>121</v>
      </c>
      <c r="E4" s="8"/>
      <c r="F4" s="140"/>
      <c r="G4" s="140"/>
      <c r="H4" s="153"/>
      <c r="I4" s="153"/>
      <c r="J4" s="141"/>
      <c r="K4" s="9"/>
      <c r="L4" s="10"/>
      <c r="M4" s="11"/>
      <c r="N4" s="12"/>
      <c r="O4" s="13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</row>
    <row r="5" spans="1:947" x14ac:dyDescent="0.25">
      <c r="A5" s="4" t="s">
        <v>3</v>
      </c>
      <c r="B5" s="5"/>
      <c r="C5" s="6"/>
      <c r="D5" s="277" t="s">
        <v>169</v>
      </c>
      <c r="E5" s="8"/>
      <c r="F5" s="140"/>
      <c r="G5" s="140"/>
      <c r="H5" s="153"/>
      <c r="I5" s="153"/>
      <c r="J5" s="141"/>
      <c r="K5" s="9"/>
      <c r="L5" s="10"/>
      <c r="M5" s="11" t="s">
        <v>4</v>
      </c>
      <c r="N5" s="147">
        <f>+'LOTE 01- BDI'!C18</f>
        <v>0.29431673474930231</v>
      </c>
      <c r="O5" s="16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</row>
    <row r="6" spans="1:947" x14ac:dyDescent="0.25">
      <c r="A6" s="4" t="s">
        <v>5</v>
      </c>
      <c r="B6" s="5"/>
      <c r="C6" s="6"/>
      <c r="D6" s="15"/>
      <c r="E6" s="17"/>
      <c r="F6" s="18"/>
      <c r="G6" s="18"/>
      <c r="H6" s="153"/>
      <c r="I6" s="153"/>
      <c r="J6" s="141"/>
      <c r="K6" s="9"/>
      <c r="L6" s="10"/>
      <c r="M6" s="11"/>
      <c r="N6" s="147"/>
      <c r="O6" s="16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</row>
    <row r="7" spans="1:947" s="21" customFormat="1" ht="11.25" x14ac:dyDescent="0.2">
      <c r="A7" s="4"/>
      <c r="B7" s="5"/>
      <c r="C7" s="6"/>
      <c r="D7" s="19"/>
      <c r="E7" s="17"/>
      <c r="F7" s="18"/>
      <c r="G7" s="18"/>
      <c r="H7" s="153"/>
      <c r="I7" s="153"/>
      <c r="J7" s="141"/>
      <c r="K7" s="9"/>
      <c r="L7" s="10"/>
      <c r="M7" s="11" t="s">
        <v>6</v>
      </c>
      <c r="N7" s="148">
        <v>44531</v>
      </c>
      <c r="O7" s="20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</row>
    <row r="8" spans="1:947" x14ac:dyDescent="0.25">
      <c r="A8" s="4"/>
      <c r="B8" s="5"/>
      <c r="C8" s="6"/>
      <c r="D8" s="138"/>
      <c r="E8" s="17"/>
      <c r="F8" s="18"/>
      <c r="G8" s="18"/>
      <c r="H8" s="153"/>
      <c r="I8" s="153"/>
      <c r="J8" s="141"/>
      <c r="K8" s="9"/>
      <c r="L8" s="10"/>
      <c r="M8" s="11" t="s">
        <v>6</v>
      </c>
      <c r="N8" s="148">
        <v>44531</v>
      </c>
      <c r="O8" s="20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</row>
    <row r="9" spans="1:947" s="30" customFormat="1" ht="14.25" x14ac:dyDescent="0.2">
      <c r="A9" s="22"/>
      <c r="B9" s="23"/>
      <c r="C9" s="23"/>
      <c r="D9" s="19"/>
      <c r="E9" s="24"/>
      <c r="F9" s="25"/>
      <c r="G9" s="25"/>
      <c r="H9" s="154"/>
      <c r="I9" s="154"/>
      <c r="J9" s="142"/>
      <c r="K9" s="26"/>
      <c r="L9" s="27"/>
      <c r="M9" s="28"/>
      <c r="N9" s="149"/>
      <c r="O9" s="29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</row>
    <row r="10" spans="1:947" s="3" customFormat="1" ht="14.25" x14ac:dyDescent="0.2">
      <c r="A10" s="279" t="s">
        <v>8</v>
      </c>
      <c r="B10" s="280" t="s">
        <v>9</v>
      </c>
      <c r="C10" s="280" t="s">
        <v>10</v>
      </c>
      <c r="D10" s="281" t="s">
        <v>11</v>
      </c>
      <c r="E10" s="279" t="s">
        <v>12</v>
      </c>
      <c r="F10" s="282" t="s">
        <v>13</v>
      </c>
      <c r="G10" s="150"/>
      <c r="H10" s="279" t="s">
        <v>14</v>
      </c>
      <c r="I10" s="279"/>
      <c r="J10" s="279"/>
      <c r="K10" s="279" t="s">
        <v>170</v>
      </c>
      <c r="L10" s="279"/>
      <c r="M10" s="279"/>
      <c r="N10" s="279" t="s">
        <v>15</v>
      </c>
      <c r="O10" s="279" t="s">
        <v>16</v>
      </c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</row>
    <row r="11" spans="1:947" s="32" customFormat="1" ht="36" x14ac:dyDescent="0.2">
      <c r="A11" s="279"/>
      <c r="B11" s="280"/>
      <c r="C11" s="280"/>
      <c r="D11" s="281"/>
      <c r="E11" s="279"/>
      <c r="F11" s="282"/>
      <c r="G11" s="159"/>
      <c r="H11" s="155" t="s">
        <v>17</v>
      </c>
      <c r="I11" s="155" t="s">
        <v>18</v>
      </c>
      <c r="J11" s="137" t="s">
        <v>19</v>
      </c>
      <c r="K11" s="31" t="s">
        <v>17</v>
      </c>
      <c r="L11" s="31" t="s">
        <v>18</v>
      </c>
      <c r="M11" s="31" t="s">
        <v>19</v>
      </c>
      <c r="N11" s="279"/>
      <c r="O11" s="279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</row>
    <row r="12" spans="1:947" s="75" customFormat="1" x14ac:dyDescent="0.25">
      <c r="A12" s="40"/>
      <c r="B12" s="56"/>
      <c r="C12" s="57"/>
      <c r="D12" s="129"/>
      <c r="E12" s="44"/>
      <c r="F12" s="67"/>
      <c r="G12" s="160"/>
      <c r="H12" s="151"/>
      <c r="I12" s="152"/>
      <c r="J12" s="76"/>
      <c r="K12" s="45"/>
      <c r="L12" s="46"/>
      <c r="M12" s="47"/>
      <c r="N12" s="58"/>
      <c r="O12" s="5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</row>
    <row r="13" spans="1:947" s="78" customFormat="1" ht="31.5" x14ac:dyDescent="0.25">
      <c r="A13" s="33"/>
      <c r="B13" s="34"/>
      <c r="C13" s="34">
        <v>1</v>
      </c>
      <c r="D13" s="77" t="s">
        <v>102</v>
      </c>
      <c r="E13" s="35"/>
      <c r="F13" s="143"/>
      <c r="G13" s="143"/>
      <c r="H13" s="143"/>
      <c r="I13" s="143"/>
      <c r="J13" s="139"/>
      <c r="K13" s="36"/>
      <c r="L13" s="36"/>
      <c r="M13" s="36"/>
      <c r="N13" s="36"/>
      <c r="O13" s="37">
        <f>SUM(O14:O30)</f>
        <v>77616.136314703239</v>
      </c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</row>
    <row r="14" spans="1:947" s="73" customFormat="1" x14ac:dyDescent="0.25">
      <c r="A14" s="79"/>
      <c r="B14" s="80"/>
      <c r="C14" s="81"/>
      <c r="D14" s="82"/>
      <c r="E14" s="83"/>
      <c r="F14" s="144"/>
      <c r="G14" s="161"/>
      <c r="H14" s="156"/>
      <c r="I14" s="161"/>
      <c r="J14" s="145"/>
      <c r="K14" s="85"/>
      <c r="L14" s="84"/>
      <c r="M14" s="86"/>
      <c r="N14" s="87"/>
      <c r="O14" s="87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</row>
    <row r="15" spans="1:947" s="126" customFormat="1" ht="14.25" x14ac:dyDescent="0.25">
      <c r="A15" s="124" t="s">
        <v>20</v>
      </c>
      <c r="B15" s="38">
        <v>94295</v>
      </c>
      <c r="C15" s="125" t="s">
        <v>103</v>
      </c>
      <c r="D15" s="131" t="s">
        <v>136</v>
      </c>
      <c r="E15" s="125" t="s">
        <v>137</v>
      </c>
      <c r="F15" s="165">
        <v>4</v>
      </c>
      <c r="G15" s="166">
        <v>8459.66</v>
      </c>
      <c r="H15" s="167">
        <f>ROUND(0.036658866230479*G15,2)</f>
        <v>310.12</v>
      </c>
      <c r="I15" s="167">
        <f>ROUND(0.963341133769521*G15,2)</f>
        <v>8149.54</v>
      </c>
      <c r="J15" s="168">
        <f>H15+I15</f>
        <v>8459.66</v>
      </c>
      <c r="K15" s="169">
        <f>F15*H15</f>
        <v>1240.48</v>
      </c>
      <c r="L15" s="170">
        <f>F15*I15</f>
        <v>32598.16</v>
      </c>
      <c r="M15" s="171">
        <f>K15+L15</f>
        <v>33838.639999999999</v>
      </c>
      <c r="N15" s="172">
        <f>M15*$N$5</f>
        <v>9959.2780331571303</v>
      </c>
      <c r="O15" s="172">
        <f>M15+N15</f>
        <v>43797.918033157126</v>
      </c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</row>
    <row r="16" spans="1:947" s="134" customFormat="1" x14ac:dyDescent="0.25">
      <c r="A16" s="224"/>
      <c r="B16" s="225"/>
      <c r="C16" s="226"/>
      <c r="D16" s="227"/>
      <c r="E16" s="226"/>
      <c r="F16" s="228"/>
      <c r="G16" s="229"/>
      <c r="H16" s="230"/>
      <c r="I16" s="231"/>
      <c r="J16" s="232"/>
      <c r="K16" s="233"/>
      <c r="L16" s="234"/>
      <c r="M16" s="235"/>
      <c r="N16" s="236"/>
      <c r="O16" s="237"/>
      <c r="P16" s="122"/>
      <c r="AJK16" s="105"/>
    </row>
    <row r="17" spans="1:943" s="126" customFormat="1" ht="22.5" x14ac:dyDescent="0.25">
      <c r="A17" s="124" t="s">
        <v>38</v>
      </c>
      <c r="B17" s="38"/>
      <c r="C17" s="125" t="s">
        <v>110</v>
      </c>
      <c r="D17" s="131" t="s">
        <v>104</v>
      </c>
      <c r="E17" s="125" t="s">
        <v>21</v>
      </c>
      <c r="F17" s="165">
        <v>5100</v>
      </c>
      <c r="G17" s="166"/>
      <c r="H17" s="167">
        <f>ROUND(SUM(H18:H19),2)</f>
        <v>0.82</v>
      </c>
      <c r="I17" s="167">
        <f>ROUND(SUM(I18:I19),2)</f>
        <v>3.96</v>
      </c>
      <c r="J17" s="168">
        <f>H17+I17</f>
        <v>4.78</v>
      </c>
      <c r="K17" s="169">
        <f>F17*H17</f>
        <v>4182</v>
      </c>
      <c r="L17" s="170">
        <f>F17*I17</f>
        <v>20196</v>
      </c>
      <c r="M17" s="171">
        <f>K17+L17</f>
        <v>24378</v>
      </c>
      <c r="N17" s="172">
        <f>M17*$N$5</f>
        <v>7174.8533597184914</v>
      </c>
      <c r="O17" s="172">
        <f>M17+N17</f>
        <v>31552.853359718491</v>
      </c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</row>
    <row r="18" spans="1:943" s="130" customFormat="1" ht="33.75" x14ac:dyDescent="0.25">
      <c r="A18" s="132" t="s">
        <v>20</v>
      </c>
      <c r="B18" s="127" t="s">
        <v>26</v>
      </c>
      <c r="C18" s="128">
        <v>746</v>
      </c>
      <c r="D18" s="49" t="s">
        <v>122</v>
      </c>
      <c r="E18" s="128" t="s">
        <v>28</v>
      </c>
      <c r="F18" s="173">
        <v>2.9999999999999997E-4</v>
      </c>
      <c r="G18" s="164">
        <v>2720</v>
      </c>
      <c r="H18" s="174">
        <f>F18*G18</f>
        <v>0.81599999999999995</v>
      </c>
      <c r="I18" s="175"/>
      <c r="J18" s="176"/>
      <c r="K18" s="177"/>
      <c r="L18" s="178"/>
      <c r="M18" s="179"/>
      <c r="N18" s="180"/>
      <c r="O18" s="180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</row>
    <row r="19" spans="1:943" s="74" customFormat="1" ht="11.25" x14ac:dyDescent="0.25">
      <c r="A19" s="132" t="s">
        <v>20</v>
      </c>
      <c r="B19" s="127" t="s">
        <v>32</v>
      </c>
      <c r="C19" s="128">
        <v>88316</v>
      </c>
      <c r="D19" s="60" t="s">
        <v>25</v>
      </c>
      <c r="E19" s="48" t="s">
        <v>24</v>
      </c>
      <c r="F19" s="181">
        <v>0.2</v>
      </c>
      <c r="G19" s="164">
        <v>19.78</v>
      </c>
      <c r="H19" s="174"/>
      <c r="I19" s="175">
        <f>F19*G19</f>
        <v>3.9560000000000004</v>
      </c>
      <c r="J19" s="176"/>
      <c r="K19" s="177"/>
      <c r="L19" s="178"/>
      <c r="M19" s="179"/>
      <c r="N19" s="182"/>
      <c r="O19" s="182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</row>
    <row r="20" spans="1:943" s="126" customFormat="1" ht="14.25" x14ac:dyDescent="0.25">
      <c r="A20" s="132"/>
      <c r="B20" s="127"/>
      <c r="C20" s="128"/>
      <c r="D20" s="49"/>
      <c r="E20" s="128"/>
      <c r="F20" s="173"/>
      <c r="G20" s="164"/>
      <c r="H20" s="174"/>
      <c r="I20" s="175"/>
      <c r="J20" s="176"/>
      <c r="K20" s="177"/>
      <c r="L20" s="178"/>
      <c r="M20" s="179"/>
      <c r="N20" s="180"/>
      <c r="O20" s="180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</row>
    <row r="21" spans="1:943" s="126" customFormat="1" ht="22.5" x14ac:dyDescent="0.25">
      <c r="A21" s="124" t="s">
        <v>20</v>
      </c>
      <c r="B21" s="38" t="s">
        <v>105</v>
      </c>
      <c r="C21" s="125" t="s">
        <v>138</v>
      </c>
      <c r="D21" s="131" t="s">
        <v>106</v>
      </c>
      <c r="E21" s="125" t="s">
        <v>21</v>
      </c>
      <c r="F21" s="165">
        <v>160</v>
      </c>
      <c r="G21" s="166"/>
      <c r="H21" s="167">
        <f>ROUND(SUM(H22:H23),2)</f>
        <v>1.17</v>
      </c>
      <c r="I21" s="167">
        <f>ROUND(SUM(I22:I23),2)</f>
        <v>6.82</v>
      </c>
      <c r="J21" s="168">
        <f>H21+I21</f>
        <v>7.99</v>
      </c>
      <c r="K21" s="169">
        <f>F21*H21</f>
        <v>187.2</v>
      </c>
      <c r="L21" s="170">
        <f>F21*I21</f>
        <v>1091.2</v>
      </c>
      <c r="M21" s="171">
        <f>K21+L21</f>
        <v>1278.4000000000001</v>
      </c>
      <c r="N21" s="172">
        <f>M21*$N$5</f>
        <v>376.25451370350811</v>
      </c>
      <c r="O21" s="172">
        <f>M21+N21</f>
        <v>1654.6545137035082</v>
      </c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</row>
    <row r="22" spans="1:943" s="130" customFormat="1" ht="14.25" x14ac:dyDescent="0.25">
      <c r="A22" s="132" t="s">
        <v>20</v>
      </c>
      <c r="B22" s="127" t="s">
        <v>22</v>
      </c>
      <c r="C22" s="128">
        <v>88278</v>
      </c>
      <c r="D22" s="49" t="s">
        <v>107</v>
      </c>
      <c r="E22" s="128" t="s">
        <v>24</v>
      </c>
      <c r="F22" s="173" t="s">
        <v>108</v>
      </c>
      <c r="G22" s="164">
        <v>23.12</v>
      </c>
      <c r="H22" s="174"/>
      <c r="I22" s="175">
        <f>F22*G22</f>
        <v>6.8227120000000001</v>
      </c>
      <c r="J22" s="176"/>
      <c r="K22" s="177"/>
      <c r="L22" s="178"/>
      <c r="M22" s="179"/>
      <c r="N22" s="180"/>
      <c r="O22" s="180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</row>
    <row r="23" spans="1:943" s="130" customFormat="1" ht="14.25" x14ac:dyDescent="0.25">
      <c r="A23" s="132" t="s">
        <v>20</v>
      </c>
      <c r="B23" s="127" t="s">
        <v>22</v>
      </c>
      <c r="C23" s="128">
        <v>88316</v>
      </c>
      <c r="D23" s="49" t="s">
        <v>25</v>
      </c>
      <c r="E23" s="128" t="s">
        <v>24</v>
      </c>
      <c r="F23" s="173" t="s">
        <v>109</v>
      </c>
      <c r="G23" s="164">
        <v>19.78</v>
      </c>
      <c r="H23" s="174">
        <f>F23*G23</f>
        <v>1.1670199999999999</v>
      </c>
      <c r="I23" s="175"/>
      <c r="J23" s="176"/>
      <c r="K23" s="177"/>
      <c r="L23" s="178"/>
      <c r="M23" s="179"/>
      <c r="N23" s="180"/>
      <c r="O23" s="180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</row>
    <row r="24" spans="1:943" s="3" customFormat="1" ht="14.25" x14ac:dyDescent="0.2">
      <c r="A24" s="51"/>
      <c r="B24" s="52"/>
      <c r="C24" s="53"/>
      <c r="D24" s="54"/>
      <c r="E24" s="55"/>
      <c r="F24" s="173"/>
      <c r="G24" s="164"/>
      <c r="H24" s="174"/>
      <c r="I24" s="175"/>
      <c r="J24" s="176"/>
      <c r="K24" s="177"/>
      <c r="L24" s="178"/>
      <c r="M24" s="179"/>
      <c r="N24" s="183"/>
      <c r="O24" s="183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  <c r="AV24" s="107"/>
      <c r="AW24" s="107"/>
    </row>
    <row r="25" spans="1:943" s="126" customFormat="1" ht="22.5" x14ac:dyDescent="0.25">
      <c r="A25" s="124" t="s">
        <v>38</v>
      </c>
      <c r="B25" s="38"/>
      <c r="C25" s="125" t="s">
        <v>139</v>
      </c>
      <c r="D25" s="131" t="s">
        <v>39</v>
      </c>
      <c r="E25" s="125" t="s">
        <v>27</v>
      </c>
      <c r="F25" s="165">
        <v>24</v>
      </c>
      <c r="G25" s="166"/>
      <c r="H25" s="167">
        <f>ROUND(SUM(H26:H29),2)</f>
        <v>8.43</v>
      </c>
      <c r="I25" s="167">
        <f>ROUND(SUM(I26:I29),2)</f>
        <v>11.23</v>
      </c>
      <c r="J25" s="168">
        <f>H25+I25</f>
        <v>19.66</v>
      </c>
      <c r="K25" s="169">
        <f>F25*H25</f>
        <v>202.32</v>
      </c>
      <c r="L25" s="170">
        <f>F25*I25</f>
        <v>269.52</v>
      </c>
      <c r="M25" s="171">
        <f>K25+L25</f>
        <v>471.84</v>
      </c>
      <c r="N25" s="172">
        <f>M25*$N$5</f>
        <v>138.87040812411078</v>
      </c>
      <c r="O25" s="172">
        <f>M25+N25</f>
        <v>610.7104081241107</v>
      </c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</row>
    <row r="26" spans="1:943" s="74" customFormat="1" ht="11.25" x14ac:dyDescent="0.25">
      <c r="A26" s="59" t="s">
        <v>20</v>
      </c>
      <c r="B26" s="41" t="s">
        <v>32</v>
      </c>
      <c r="C26" s="42">
        <v>88316</v>
      </c>
      <c r="D26" s="60" t="s">
        <v>25</v>
      </c>
      <c r="E26" s="48" t="s">
        <v>24</v>
      </c>
      <c r="F26" s="181">
        <v>0.25</v>
      </c>
      <c r="G26" s="164">
        <v>19.78</v>
      </c>
      <c r="H26" s="174"/>
      <c r="I26" s="175">
        <f>F26*G26</f>
        <v>4.9450000000000003</v>
      </c>
      <c r="J26" s="176"/>
      <c r="K26" s="177"/>
      <c r="L26" s="178"/>
      <c r="M26" s="179"/>
      <c r="N26" s="182"/>
      <c r="O26" s="182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  <c r="AU26" s="117"/>
      <c r="AV26" s="117"/>
      <c r="AW26" s="117"/>
    </row>
    <row r="27" spans="1:943" s="50" customFormat="1" ht="14.25" x14ac:dyDescent="0.25">
      <c r="A27" s="59" t="s">
        <v>20</v>
      </c>
      <c r="B27" s="41" t="s">
        <v>22</v>
      </c>
      <c r="C27" s="42">
        <v>88262</v>
      </c>
      <c r="D27" s="43" t="s">
        <v>23</v>
      </c>
      <c r="E27" s="42" t="s">
        <v>24</v>
      </c>
      <c r="F27" s="173">
        <v>0.25</v>
      </c>
      <c r="G27" s="164">
        <v>25.15</v>
      </c>
      <c r="H27" s="174"/>
      <c r="I27" s="175">
        <f>F27*G27</f>
        <v>6.2874999999999996</v>
      </c>
      <c r="J27" s="176"/>
      <c r="K27" s="177"/>
      <c r="L27" s="178"/>
      <c r="M27" s="179"/>
      <c r="N27" s="180"/>
      <c r="O27" s="180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112"/>
      <c r="AQ27" s="112"/>
      <c r="AR27" s="112"/>
      <c r="AS27" s="112"/>
      <c r="AT27" s="112"/>
      <c r="AU27" s="112"/>
      <c r="AV27" s="112"/>
      <c r="AW27" s="112"/>
    </row>
    <row r="28" spans="1:943" x14ac:dyDescent="0.25">
      <c r="A28" s="59" t="s">
        <v>20</v>
      </c>
      <c r="B28" s="41" t="s">
        <v>26</v>
      </c>
      <c r="C28" s="42">
        <v>34670</v>
      </c>
      <c r="D28" s="43" t="s">
        <v>40</v>
      </c>
      <c r="E28" s="42" t="s">
        <v>21</v>
      </c>
      <c r="F28" s="173">
        <v>0.2</v>
      </c>
      <c r="G28" s="164">
        <v>41.26</v>
      </c>
      <c r="H28" s="174">
        <f>F28*G28</f>
        <v>8.2520000000000007</v>
      </c>
      <c r="I28" s="175"/>
      <c r="J28" s="176"/>
      <c r="K28" s="177"/>
      <c r="L28" s="178"/>
      <c r="M28" s="179"/>
      <c r="N28" s="180"/>
      <c r="O28" s="180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</row>
    <row r="29" spans="1:943" x14ac:dyDescent="0.25">
      <c r="A29" s="59" t="s">
        <v>20</v>
      </c>
      <c r="B29" s="41" t="s">
        <v>26</v>
      </c>
      <c r="C29" s="42">
        <v>11055</v>
      </c>
      <c r="D29" s="43" t="s">
        <v>41</v>
      </c>
      <c r="E29" s="42" t="s">
        <v>28</v>
      </c>
      <c r="F29" s="173">
        <v>3</v>
      </c>
      <c r="G29" s="164">
        <v>0.06</v>
      </c>
      <c r="H29" s="174">
        <f>F29*G29</f>
        <v>0.18</v>
      </c>
      <c r="I29" s="175"/>
      <c r="J29" s="176"/>
      <c r="K29" s="177"/>
      <c r="L29" s="178"/>
      <c r="M29" s="179"/>
      <c r="N29" s="180"/>
      <c r="O29" s="180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</row>
    <row r="30" spans="1:943" s="3" customFormat="1" ht="14.25" x14ac:dyDescent="0.2">
      <c r="A30" s="51"/>
      <c r="B30" s="52"/>
      <c r="C30" s="53"/>
      <c r="D30" s="54"/>
      <c r="E30" s="55"/>
      <c r="F30" s="173"/>
      <c r="G30" s="164"/>
      <c r="H30" s="174"/>
      <c r="I30" s="175"/>
      <c r="J30" s="176"/>
      <c r="K30" s="177"/>
      <c r="L30" s="178"/>
      <c r="M30" s="179"/>
      <c r="N30" s="183"/>
      <c r="O30" s="183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</row>
    <row r="31" spans="1:943" s="78" customFormat="1" ht="15.75" x14ac:dyDescent="0.25">
      <c r="A31" s="33"/>
      <c r="B31" s="34"/>
      <c r="C31" s="34">
        <v>2</v>
      </c>
      <c r="D31" s="77" t="s">
        <v>34</v>
      </c>
      <c r="E31" s="35"/>
      <c r="F31" s="184"/>
      <c r="G31" s="184"/>
      <c r="H31" s="184"/>
      <c r="I31" s="184"/>
      <c r="J31" s="184"/>
      <c r="K31" s="185"/>
      <c r="L31" s="185"/>
      <c r="M31" s="185"/>
      <c r="N31" s="185"/>
      <c r="O31" s="186">
        <f>SUM(O32:O100)</f>
        <v>236158.31170895</v>
      </c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19"/>
      <c r="AW31" s="119"/>
    </row>
    <row r="32" spans="1:943" s="73" customFormat="1" x14ac:dyDescent="0.25">
      <c r="A32" s="79"/>
      <c r="B32" s="80"/>
      <c r="C32" s="81"/>
      <c r="D32" s="82"/>
      <c r="E32" s="83"/>
      <c r="F32" s="187"/>
      <c r="G32" s="188"/>
      <c r="H32" s="189"/>
      <c r="I32" s="188"/>
      <c r="J32" s="190"/>
      <c r="K32" s="191"/>
      <c r="L32" s="192"/>
      <c r="M32" s="193"/>
      <c r="N32" s="194"/>
      <c r="O32" s="194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/>
      <c r="AT32" s="116"/>
      <c r="AU32" s="116"/>
      <c r="AV32" s="116"/>
      <c r="AW32" s="116"/>
    </row>
    <row r="33" spans="1:49" s="72" customFormat="1" ht="12.75" x14ac:dyDescent="0.25">
      <c r="A33" s="68"/>
      <c r="B33" s="69"/>
      <c r="C33" s="70"/>
      <c r="D33" s="71" t="s">
        <v>35</v>
      </c>
      <c r="E33" s="70"/>
      <c r="F33" s="195"/>
      <c r="G33" s="196"/>
      <c r="H33" s="197"/>
      <c r="I33" s="198"/>
      <c r="J33" s="199"/>
      <c r="K33" s="200"/>
      <c r="L33" s="201"/>
      <c r="M33" s="202"/>
      <c r="N33" s="203"/>
      <c r="O33" s="203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</row>
    <row r="34" spans="1:49" s="126" customFormat="1" ht="22.5" x14ac:dyDescent="0.25">
      <c r="A34" s="124" t="s">
        <v>20</v>
      </c>
      <c r="B34" s="38">
        <v>102491</v>
      </c>
      <c r="C34" s="125" t="s">
        <v>96</v>
      </c>
      <c r="D34" s="131" t="s">
        <v>63</v>
      </c>
      <c r="E34" s="125" t="s">
        <v>21</v>
      </c>
      <c r="F34" s="165">
        <v>50</v>
      </c>
      <c r="G34" s="166"/>
      <c r="H34" s="167">
        <f>ROUND(SUM(H35:H38),2)</f>
        <v>7.92</v>
      </c>
      <c r="I34" s="167">
        <f>ROUND(SUM(I35:I38),2)</f>
        <v>9.5500000000000007</v>
      </c>
      <c r="J34" s="168">
        <f>H34+I34</f>
        <v>17.47</v>
      </c>
      <c r="K34" s="169">
        <f>F34*H34</f>
        <v>396</v>
      </c>
      <c r="L34" s="170">
        <f>F34*I34</f>
        <v>477.50000000000006</v>
      </c>
      <c r="M34" s="171">
        <f>K34+L34</f>
        <v>873.5</v>
      </c>
      <c r="N34" s="172">
        <f>M34*$N$5</f>
        <v>257.08566780351555</v>
      </c>
      <c r="O34" s="172">
        <f>M34+N34</f>
        <v>1130.5856678035157</v>
      </c>
      <c r="P34" s="135"/>
      <c r="Q34" s="135"/>
      <c r="R34" s="135"/>
      <c r="S34" s="135"/>
      <c r="T34" s="135"/>
      <c r="U34" s="135"/>
      <c r="V34" s="135"/>
      <c r="W34" s="135"/>
      <c r="X34" s="135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</row>
    <row r="35" spans="1:49" s="50" customFormat="1" ht="14.25" x14ac:dyDescent="0.25">
      <c r="A35" s="59" t="s">
        <v>20</v>
      </c>
      <c r="B35" s="41" t="s">
        <v>22</v>
      </c>
      <c r="C35" s="42">
        <v>88310</v>
      </c>
      <c r="D35" s="49" t="s">
        <v>30</v>
      </c>
      <c r="E35" s="42" t="s">
        <v>24</v>
      </c>
      <c r="F35" s="173">
        <v>0.27500000000000002</v>
      </c>
      <c r="G35" s="164">
        <v>26.47</v>
      </c>
      <c r="H35" s="174"/>
      <c r="I35" s="175">
        <f>F35*G35</f>
        <v>7.2792500000000002</v>
      </c>
      <c r="J35" s="176"/>
      <c r="K35" s="177"/>
      <c r="L35" s="178"/>
      <c r="M35" s="179"/>
      <c r="N35" s="180"/>
      <c r="O35" s="180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</row>
    <row r="36" spans="1:49" s="50" customFormat="1" ht="14.25" x14ac:dyDescent="0.25">
      <c r="A36" s="59" t="s">
        <v>20</v>
      </c>
      <c r="B36" s="41" t="s">
        <v>22</v>
      </c>
      <c r="C36" s="42">
        <v>88316</v>
      </c>
      <c r="D36" s="49" t="s">
        <v>25</v>
      </c>
      <c r="E36" s="42" t="s">
        <v>24</v>
      </c>
      <c r="F36" s="173">
        <v>0.115</v>
      </c>
      <c r="G36" s="164">
        <v>19.78</v>
      </c>
      <c r="H36" s="174"/>
      <c r="I36" s="175">
        <f>F36*G36</f>
        <v>2.2747000000000002</v>
      </c>
      <c r="J36" s="176"/>
      <c r="K36" s="177"/>
      <c r="L36" s="178"/>
      <c r="M36" s="179"/>
      <c r="N36" s="180"/>
      <c r="O36" s="180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</row>
    <row r="37" spans="1:49" s="50" customFormat="1" ht="14.25" x14ac:dyDescent="0.25">
      <c r="A37" s="59" t="s">
        <v>20</v>
      </c>
      <c r="B37" s="41" t="s">
        <v>26</v>
      </c>
      <c r="C37" s="42">
        <v>7348</v>
      </c>
      <c r="D37" s="49" t="s">
        <v>36</v>
      </c>
      <c r="E37" s="42" t="s">
        <v>31</v>
      </c>
      <c r="F37" s="173">
        <v>0.42699999999999999</v>
      </c>
      <c r="G37" s="164">
        <v>15.29</v>
      </c>
      <c r="H37" s="174">
        <f>F37*G37</f>
        <v>6.5288299999999992</v>
      </c>
      <c r="I37" s="175"/>
      <c r="J37" s="176"/>
      <c r="K37" s="177"/>
      <c r="L37" s="178"/>
      <c r="M37" s="179"/>
      <c r="N37" s="180"/>
      <c r="O37" s="180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</row>
    <row r="38" spans="1:49" s="66" customFormat="1" x14ac:dyDescent="0.25">
      <c r="A38" s="132" t="s">
        <v>20</v>
      </c>
      <c r="B38" s="127" t="s">
        <v>26</v>
      </c>
      <c r="C38" s="128">
        <v>6085</v>
      </c>
      <c r="D38" s="49" t="s">
        <v>61</v>
      </c>
      <c r="E38" s="128" t="s">
        <v>31</v>
      </c>
      <c r="F38" s="173">
        <v>0.16</v>
      </c>
      <c r="G38" s="164">
        <v>8.67</v>
      </c>
      <c r="H38" s="174">
        <f>F38*G38</f>
        <v>1.3872</v>
      </c>
      <c r="I38" s="175"/>
      <c r="J38" s="176"/>
      <c r="K38" s="204"/>
      <c r="L38" s="178"/>
      <c r="M38" s="179"/>
      <c r="N38" s="180"/>
      <c r="O38" s="180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</row>
    <row r="39" spans="1:49" s="39" customFormat="1" ht="14.25" x14ac:dyDescent="0.25">
      <c r="A39" s="88"/>
      <c r="B39" s="89"/>
      <c r="C39" s="92"/>
      <c r="D39" s="90"/>
      <c r="E39" s="91"/>
      <c r="F39" s="187"/>
      <c r="G39" s="188"/>
      <c r="H39" s="189"/>
      <c r="I39" s="188"/>
      <c r="J39" s="190"/>
      <c r="K39" s="205"/>
      <c r="L39" s="206"/>
      <c r="M39" s="207"/>
      <c r="N39" s="208"/>
      <c r="O39" s="208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  <c r="AT39" s="106"/>
      <c r="AU39" s="106"/>
      <c r="AV39" s="106"/>
      <c r="AW39" s="106"/>
    </row>
    <row r="40" spans="1:49" s="126" customFormat="1" ht="14.25" x14ac:dyDescent="0.25">
      <c r="A40" s="124" t="s">
        <v>20</v>
      </c>
      <c r="B40" s="38">
        <v>41595</v>
      </c>
      <c r="C40" s="125" t="s">
        <v>127</v>
      </c>
      <c r="D40" s="131" t="s">
        <v>128</v>
      </c>
      <c r="E40" s="125" t="s">
        <v>27</v>
      </c>
      <c r="F40" s="165">
        <v>5</v>
      </c>
      <c r="G40" s="166"/>
      <c r="H40" s="167">
        <f>ROUND(SUM(H41:H44),2)</f>
        <v>0.62</v>
      </c>
      <c r="I40" s="167">
        <f>ROUND(SUM(I41:I44),2)</f>
        <v>12.54</v>
      </c>
      <c r="J40" s="168">
        <f>H40+I40</f>
        <v>13.159999999999998</v>
      </c>
      <c r="K40" s="169">
        <f>F40*H40</f>
        <v>3.1</v>
      </c>
      <c r="L40" s="170">
        <f>F40*I40</f>
        <v>62.699999999999996</v>
      </c>
      <c r="M40" s="171">
        <f>K40+L40</f>
        <v>65.8</v>
      </c>
      <c r="N40" s="172">
        <f>M40*$N$5</f>
        <v>19.366041146504092</v>
      </c>
      <c r="O40" s="172">
        <f>M40+N40</f>
        <v>85.166041146504085</v>
      </c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</row>
    <row r="41" spans="1:49" s="130" customFormat="1" ht="14.25" x14ac:dyDescent="0.25">
      <c r="A41" s="132" t="s">
        <v>20</v>
      </c>
      <c r="B41" s="127" t="s">
        <v>26</v>
      </c>
      <c r="C41" s="239">
        <v>7348</v>
      </c>
      <c r="D41" s="49" t="s">
        <v>129</v>
      </c>
      <c r="E41" s="128" t="s">
        <v>31</v>
      </c>
      <c r="F41" s="173" t="s">
        <v>130</v>
      </c>
      <c r="G41" s="164">
        <v>15.29</v>
      </c>
      <c r="H41" s="174">
        <f>F41*G41</f>
        <v>0.45869999999999994</v>
      </c>
      <c r="I41" s="175"/>
      <c r="J41" s="176"/>
      <c r="K41" s="238"/>
      <c r="L41" s="178"/>
      <c r="M41" s="179"/>
      <c r="N41" s="180"/>
      <c r="O41" s="180"/>
      <c r="P41" s="136"/>
      <c r="Q41" s="136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</row>
    <row r="42" spans="1:49" s="130" customFormat="1" ht="14.25" x14ac:dyDescent="0.25">
      <c r="A42" s="132" t="s">
        <v>20</v>
      </c>
      <c r="B42" s="127" t="s">
        <v>26</v>
      </c>
      <c r="C42" s="239">
        <v>12815</v>
      </c>
      <c r="D42" s="49" t="s">
        <v>131</v>
      </c>
      <c r="E42" s="128" t="s">
        <v>29</v>
      </c>
      <c r="F42" s="173" t="s">
        <v>132</v>
      </c>
      <c r="G42" s="164">
        <v>7.9</v>
      </c>
      <c r="H42" s="174">
        <f>F42*G42</f>
        <v>0.158</v>
      </c>
      <c r="I42" s="175"/>
      <c r="J42" s="176"/>
      <c r="K42" s="238"/>
      <c r="L42" s="178"/>
      <c r="M42" s="179"/>
      <c r="N42" s="180"/>
      <c r="O42" s="180"/>
      <c r="P42" s="136"/>
      <c r="Q42" s="136"/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</row>
    <row r="43" spans="1:49" s="130" customFormat="1" ht="14.25" x14ac:dyDescent="0.25">
      <c r="A43" s="132" t="s">
        <v>20</v>
      </c>
      <c r="B43" s="127" t="s">
        <v>32</v>
      </c>
      <c r="C43" s="239">
        <v>88310</v>
      </c>
      <c r="D43" s="49" t="s">
        <v>30</v>
      </c>
      <c r="E43" s="128" t="s">
        <v>24</v>
      </c>
      <c r="F43" s="173" t="s">
        <v>133</v>
      </c>
      <c r="G43" s="164">
        <v>26.47</v>
      </c>
      <c r="H43" s="174"/>
      <c r="I43" s="175">
        <f>F43*G43</f>
        <v>2.6470000000000002</v>
      </c>
      <c r="J43" s="176"/>
      <c r="K43" s="238"/>
      <c r="L43" s="178"/>
      <c r="M43" s="179"/>
      <c r="N43" s="180"/>
      <c r="O43" s="180"/>
      <c r="P43" s="136"/>
      <c r="Q43" s="136"/>
      <c r="R43" s="136"/>
      <c r="S43" s="136"/>
      <c r="T43" s="136"/>
      <c r="U43" s="136"/>
      <c r="V43" s="136"/>
      <c r="W43" s="136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</row>
    <row r="44" spans="1:49" s="130" customFormat="1" ht="14.25" x14ac:dyDescent="0.25">
      <c r="A44" s="132" t="s">
        <v>20</v>
      </c>
      <c r="B44" s="127" t="s">
        <v>32</v>
      </c>
      <c r="C44" s="239">
        <v>88316</v>
      </c>
      <c r="D44" s="49" t="s">
        <v>25</v>
      </c>
      <c r="E44" s="128" t="s">
        <v>24</v>
      </c>
      <c r="F44" s="173" t="s">
        <v>134</v>
      </c>
      <c r="G44" s="164">
        <v>19.78</v>
      </c>
      <c r="H44" s="174"/>
      <c r="I44" s="175">
        <f>F44*G44</f>
        <v>9.89</v>
      </c>
      <c r="J44" s="176"/>
      <c r="K44" s="238"/>
      <c r="L44" s="178"/>
      <c r="M44" s="179"/>
      <c r="N44" s="180"/>
      <c r="O44" s="180"/>
      <c r="P44" s="136"/>
      <c r="Q44" s="136"/>
      <c r="R44" s="136"/>
      <c r="S44" s="136"/>
      <c r="T44" s="136"/>
      <c r="U44" s="136"/>
      <c r="V44" s="136"/>
      <c r="W44" s="136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</row>
    <row r="45" spans="1:49" s="126" customFormat="1" ht="14.25" x14ac:dyDescent="0.25">
      <c r="A45" s="88"/>
      <c r="B45" s="89"/>
      <c r="C45" s="92"/>
      <c r="D45" s="90"/>
      <c r="E45" s="91"/>
      <c r="F45" s="187"/>
      <c r="G45" s="188"/>
      <c r="H45" s="189"/>
      <c r="I45" s="188"/>
      <c r="J45" s="190"/>
      <c r="K45" s="205"/>
      <c r="L45" s="206"/>
      <c r="M45" s="207"/>
      <c r="N45" s="208"/>
      <c r="O45" s="208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135"/>
      <c r="AK45" s="135"/>
      <c r="AL45" s="135"/>
      <c r="AM45" s="135"/>
      <c r="AN45" s="135"/>
      <c r="AO45" s="135"/>
      <c r="AP45" s="135"/>
      <c r="AQ45" s="135"/>
      <c r="AR45" s="135"/>
      <c r="AS45" s="135"/>
      <c r="AT45" s="135"/>
      <c r="AU45" s="135"/>
      <c r="AV45" s="135"/>
      <c r="AW45" s="135"/>
    </row>
    <row r="46" spans="1:49" s="72" customFormat="1" ht="12.75" x14ac:dyDescent="0.25">
      <c r="A46" s="68"/>
      <c r="B46" s="69"/>
      <c r="C46" s="70"/>
      <c r="D46" s="133" t="s">
        <v>98</v>
      </c>
      <c r="E46" s="70"/>
      <c r="F46" s="195"/>
      <c r="G46" s="196"/>
      <c r="H46" s="197"/>
      <c r="I46" s="198"/>
      <c r="J46" s="199"/>
      <c r="K46" s="200"/>
      <c r="L46" s="201"/>
      <c r="M46" s="202"/>
      <c r="N46" s="203"/>
      <c r="O46" s="203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</row>
    <row r="47" spans="1:49" s="126" customFormat="1" ht="33.75" x14ac:dyDescent="0.25">
      <c r="A47" s="38" t="s">
        <v>20</v>
      </c>
      <c r="B47" s="38" t="s">
        <v>123</v>
      </c>
      <c r="C47" s="125" t="s">
        <v>97</v>
      </c>
      <c r="D47" s="131" t="s">
        <v>144</v>
      </c>
      <c r="E47" s="125" t="s">
        <v>21</v>
      </c>
      <c r="F47" s="165">
        <v>7916.88</v>
      </c>
      <c r="G47" s="166"/>
      <c r="H47" s="167">
        <f>ROUND(SUM(H48:H50),2)</f>
        <v>5.56</v>
      </c>
      <c r="I47" s="167">
        <f>ROUND(SUM(I48:I50),2)</f>
        <v>10.81</v>
      </c>
      <c r="J47" s="168">
        <f>H47+I47</f>
        <v>16.37</v>
      </c>
      <c r="K47" s="169">
        <f>F47*H47</f>
        <v>44017.852800000001</v>
      </c>
      <c r="L47" s="170">
        <f>F47*I47</f>
        <v>85581.472800000003</v>
      </c>
      <c r="M47" s="171">
        <f>K47+L47</f>
        <v>129599.32560000001</v>
      </c>
      <c r="N47" s="172">
        <f>ROUND(M47*$N$5,2)</f>
        <v>38143.25</v>
      </c>
      <c r="O47" s="172">
        <f>ROUND(M47+N47,2)</f>
        <v>167742.57999999999</v>
      </c>
      <c r="P47" s="135"/>
      <c r="Q47" s="135"/>
      <c r="R47" s="135"/>
      <c r="S47" s="135"/>
      <c r="T47" s="135"/>
      <c r="U47" s="135"/>
      <c r="V47" s="135"/>
      <c r="W47" s="135"/>
      <c r="X47" s="135"/>
      <c r="Y47" s="135"/>
      <c r="Z47" s="135"/>
      <c r="AA47" s="135"/>
      <c r="AB47" s="135"/>
      <c r="AC47" s="135"/>
      <c r="AD47" s="135"/>
      <c r="AE47" s="135"/>
      <c r="AF47" s="135"/>
      <c r="AG47" s="135"/>
      <c r="AH47" s="135"/>
      <c r="AI47" s="135"/>
      <c r="AJ47" s="135"/>
      <c r="AK47" s="135"/>
      <c r="AL47" s="135"/>
      <c r="AM47" s="135"/>
      <c r="AN47" s="135"/>
      <c r="AO47" s="135"/>
      <c r="AP47" s="135"/>
      <c r="AQ47" s="135"/>
      <c r="AR47" s="135"/>
      <c r="AS47" s="135"/>
      <c r="AT47" s="135"/>
      <c r="AU47" s="135"/>
      <c r="AV47" s="135"/>
      <c r="AW47" s="135"/>
    </row>
    <row r="48" spans="1:49" s="50" customFormat="1" ht="14.25" x14ac:dyDescent="0.25">
      <c r="A48" s="59" t="s">
        <v>20</v>
      </c>
      <c r="B48" s="41" t="s">
        <v>22</v>
      </c>
      <c r="C48" s="42">
        <v>88310</v>
      </c>
      <c r="D48" s="49" t="s">
        <v>30</v>
      </c>
      <c r="E48" s="42" t="s">
        <v>24</v>
      </c>
      <c r="F48" s="173">
        <v>0.34399999999999997</v>
      </c>
      <c r="G48" s="164">
        <v>26.47</v>
      </c>
      <c r="H48" s="174"/>
      <c r="I48" s="175">
        <f>F48*G48</f>
        <v>9.1056799999999996</v>
      </c>
      <c r="J48" s="176"/>
      <c r="K48" s="177"/>
      <c r="L48" s="178"/>
      <c r="M48" s="179"/>
      <c r="N48" s="180"/>
      <c r="O48" s="180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</row>
    <row r="49" spans="1:943" s="50" customFormat="1" ht="14.25" x14ac:dyDescent="0.25">
      <c r="A49" s="59" t="s">
        <v>20</v>
      </c>
      <c r="B49" s="41" t="s">
        <v>22</v>
      </c>
      <c r="C49" s="42">
        <v>88316</v>
      </c>
      <c r="D49" s="49" t="s">
        <v>25</v>
      </c>
      <c r="E49" s="42" t="s">
        <v>24</v>
      </c>
      <c r="F49" s="173">
        <v>8.5999999999999993E-2</v>
      </c>
      <c r="G49" s="164">
        <v>19.78</v>
      </c>
      <c r="H49" s="174"/>
      <c r="I49" s="175">
        <f>F49*G49</f>
        <v>1.7010799999999999</v>
      </c>
      <c r="J49" s="176"/>
      <c r="K49" s="177"/>
      <c r="L49" s="178"/>
      <c r="M49" s="179"/>
      <c r="N49" s="180"/>
      <c r="O49" s="180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</row>
    <row r="50" spans="1:943" s="39" customFormat="1" ht="22.5" x14ac:dyDescent="0.25">
      <c r="A50" s="240" t="s">
        <v>20</v>
      </c>
      <c r="B50" s="41" t="s">
        <v>26</v>
      </c>
      <c r="C50" s="42">
        <v>43624</v>
      </c>
      <c r="D50" s="49" t="s">
        <v>145</v>
      </c>
      <c r="E50" s="42" t="s">
        <v>31</v>
      </c>
      <c r="F50" s="173">
        <v>0.2</v>
      </c>
      <c r="G50" s="164">
        <v>27.79</v>
      </c>
      <c r="H50" s="174">
        <f>F50*G50</f>
        <v>5.5579999999999998</v>
      </c>
      <c r="I50" s="175"/>
      <c r="J50" s="176"/>
      <c r="K50" s="177"/>
      <c r="L50" s="178"/>
      <c r="M50" s="179"/>
      <c r="N50" s="180"/>
      <c r="O50" s="180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6"/>
      <c r="AJ50" s="106"/>
      <c r="AK50" s="106"/>
      <c r="AL50" s="106"/>
      <c r="AM50" s="106"/>
      <c r="AN50" s="106"/>
      <c r="AO50" s="106"/>
      <c r="AP50" s="106"/>
      <c r="AQ50" s="106"/>
      <c r="AR50" s="106"/>
      <c r="AS50" s="106"/>
      <c r="AT50" s="106"/>
      <c r="AU50" s="106"/>
      <c r="AV50" s="106"/>
      <c r="AW50" s="106"/>
    </row>
    <row r="51" spans="1:943" s="72" customFormat="1" ht="11.25" x14ac:dyDescent="0.25">
      <c r="A51" s="40"/>
      <c r="B51" s="56"/>
      <c r="C51" s="57"/>
      <c r="D51" s="43"/>
      <c r="E51" s="44"/>
      <c r="F51" s="173"/>
      <c r="G51" s="164"/>
      <c r="H51" s="174"/>
      <c r="I51" s="175"/>
      <c r="J51" s="176"/>
      <c r="K51" s="209"/>
      <c r="L51" s="210"/>
      <c r="M51" s="211"/>
      <c r="N51" s="212"/>
      <c r="O51" s="212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</row>
    <row r="52" spans="1:943" s="65" customFormat="1" ht="12.75" x14ac:dyDescent="0.2">
      <c r="A52" s="61"/>
      <c r="B52" s="62"/>
      <c r="C52" s="63"/>
      <c r="D52" s="64" t="s">
        <v>135</v>
      </c>
      <c r="E52" s="63"/>
      <c r="F52" s="195"/>
      <c r="G52" s="196"/>
      <c r="H52" s="197"/>
      <c r="I52" s="198"/>
      <c r="J52" s="199"/>
      <c r="K52" s="213"/>
      <c r="L52" s="214"/>
      <c r="M52" s="215"/>
      <c r="N52" s="216"/>
      <c r="O52" s="216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</row>
    <row r="53" spans="1:943" s="126" customFormat="1" ht="14.25" x14ac:dyDescent="0.25">
      <c r="A53" s="124" t="s">
        <v>20</v>
      </c>
      <c r="B53" s="38">
        <v>88497</v>
      </c>
      <c r="C53" s="125" t="s">
        <v>111</v>
      </c>
      <c r="D53" s="131" t="s">
        <v>124</v>
      </c>
      <c r="E53" s="125" t="s">
        <v>21</v>
      </c>
      <c r="F53" s="165">
        <v>462</v>
      </c>
      <c r="G53" s="166"/>
      <c r="H53" s="167">
        <f>ROUND(SUM(H54:H57),2)</f>
        <v>1.17</v>
      </c>
      <c r="I53" s="167">
        <f>ROUND(SUM(I54:I57),2)</f>
        <v>10.51</v>
      </c>
      <c r="J53" s="168">
        <f>H53+I53</f>
        <v>11.68</v>
      </c>
      <c r="K53" s="169">
        <f>F53*H53</f>
        <v>540.54</v>
      </c>
      <c r="L53" s="170">
        <f>F53*I53</f>
        <v>4855.62</v>
      </c>
      <c r="M53" s="171">
        <f>K53+L53</f>
        <v>5396.16</v>
      </c>
      <c r="N53" s="172">
        <f>ROUND(M53*$N$5,2)</f>
        <v>1588.18</v>
      </c>
      <c r="O53" s="172">
        <f>ROUND(M53+N53,2)</f>
        <v>6984.34</v>
      </c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5"/>
      <c r="AH53" s="135"/>
      <c r="AI53" s="135"/>
      <c r="AJ53" s="135"/>
      <c r="AK53" s="135"/>
      <c r="AL53" s="135"/>
      <c r="AM53" s="135"/>
      <c r="AN53" s="135"/>
      <c r="AO53" s="135"/>
      <c r="AP53" s="135"/>
      <c r="AQ53" s="135"/>
      <c r="AR53" s="135"/>
      <c r="AS53" s="135"/>
      <c r="AT53" s="135"/>
      <c r="AU53" s="135"/>
      <c r="AV53" s="135"/>
      <c r="AW53" s="135"/>
    </row>
    <row r="54" spans="1:943" s="50" customFormat="1" ht="14.25" x14ac:dyDescent="0.25">
      <c r="A54" s="59" t="s">
        <v>20</v>
      </c>
      <c r="B54" s="41" t="s">
        <v>22</v>
      </c>
      <c r="C54" s="42">
        <v>88310</v>
      </c>
      <c r="D54" s="49" t="s">
        <v>30</v>
      </c>
      <c r="E54" s="42" t="s">
        <v>24</v>
      </c>
      <c r="F54" s="173">
        <v>0.312</v>
      </c>
      <c r="G54" s="164">
        <v>26.47</v>
      </c>
      <c r="H54" s="174"/>
      <c r="I54" s="175">
        <f>F54*G54</f>
        <v>8.2586399999999998</v>
      </c>
      <c r="J54" s="176"/>
      <c r="K54" s="177"/>
      <c r="L54" s="178"/>
      <c r="M54" s="179"/>
      <c r="N54" s="180"/>
      <c r="O54" s="180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2"/>
      <c r="AJ54" s="112"/>
      <c r="AK54" s="112"/>
      <c r="AL54" s="112"/>
      <c r="AM54" s="112"/>
      <c r="AN54" s="112"/>
      <c r="AO54" s="112"/>
      <c r="AP54" s="112"/>
      <c r="AQ54" s="112"/>
      <c r="AR54" s="112"/>
      <c r="AS54" s="112"/>
      <c r="AT54" s="112"/>
      <c r="AU54" s="112"/>
      <c r="AV54" s="112"/>
      <c r="AW54" s="112"/>
    </row>
    <row r="55" spans="1:943" s="50" customFormat="1" ht="14.25" x14ac:dyDescent="0.25">
      <c r="A55" s="59" t="s">
        <v>20</v>
      </c>
      <c r="B55" s="41" t="s">
        <v>22</v>
      </c>
      <c r="C55" s="42">
        <v>88316</v>
      </c>
      <c r="D55" s="49" t="s">
        <v>25</v>
      </c>
      <c r="E55" s="42" t="s">
        <v>24</v>
      </c>
      <c r="F55" s="173">
        <v>0.114</v>
      </c>
      <c r="G55" s="164">
        <v>19.78</v>
      </c>
      <c r="H55" s="174"/>
      <c r="I55" s="175">
        <f>F55*G55</f>
        <v>2.2549200000000003</v>
      </c>
      <c r="J55" s="176"/>
      <c r="K55" s="177"/>
      <c r="L55" s="178"/>
      <c r="M55" s="179"/>
      <c r="N55" s="180"/>
      <c r="O55" s="180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2"/>
      <c r="AH55" s="112"/>
      <c r="AI55" s="112"/>
      <c r="AJ55" s="112"/>
      <c r="AK55" s="112"/>
      <c r="AL55" s="112"/>
      <c r="AM55" s="112"/>
      <c r="AN55" s="112"/>
      <c r="AO55" s="112"/>
      <c r="AP55" s="112"/>
      <c r="AQ55" s="112"/>
      <c r="AR55" s="112"/>
      <c r="AS55" s="112"/>
      <c r="AT55" s="112"/>
      <c r="AU55" s="112"/>
      <c r="AV55" s="112"/>
      <c r="AW55" s="112"/>
    </row>
    <row r="56" spans="1:943" x14ac:dyDescent="0.25">
      <c r="A56" s="59" t="s">
        <v>20</v>
      </c>
      <c r="B56" s="41" t="s">
        <v>26</v>
      </c>
      <c r="C56" s="42">
        <v>3767</v>
      </c>
      <c r="D56" s="49" t="s">
        <v>37</v>
      </c>
      <c r="E56" s="42" t="s">
        <v>29</v>
      </c>
      <c r="F56" s="173">
        <v>0.1</v>
      </c>
      <c r="G56" s="164">
        <v>1.42</v>
      </c>
      <c r="H56" s="174">
        <f>F56*G56</f>
        <v>0.14199999999999999</v>
      </c>
      <c r="I56" s="175"/>
      <c r="J56" s="176"/>
      <c r="K56" s="177"/>
      <c r="L56" s="178"/>
      <c r="M56" s="179"/>
      <c r="N56" s="180"/>
      <c r="O56" s="180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</row>
    <row r="57" spans="1:943" s="39" customFormat="1" ht="14.25" x14ac:dyDescent="0.25">
      <c r="A57" s="59" t="s">
        <v>20</v>
      </c>
      <c r="B57" s="41" t="s">
        <v>26</v>
      </c>
      <c r="C57" s="128">
        <v>43626</v>
      </c>
      <c r="D57" s="49" t="s">
        <v>141</v>
      </c>
      <c r="E57" s="42" t="s">
        <v>62</v>
      </c>
      <c r="F57" s="173">
        <v>0.2445</v>
      </c>
      <c r="G57" s="164">
        <v>4.2</v>
      </c>
      <c r="H57" s="174">
        <f>F57*G57</f>
        <v>1.0268999999999999</v>
      </c>
      <c r="I57" s="175"/>
      <c r="J57" s="176"/>
      <c r="K57" s="204"/>
      <c r="L57" s="178"/>
      <c r="M57" s="179"/>
      <c r="N57" s="180"/>
      <c r="O57" s="180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  <c r="AU57" s="106"/>
      <c r="AV57" s="106"/>
      <c r="AW57" s="106"/>
    </row>
    <row r="58" spans="1:943" x14ac:dyDescent="0.25">
      <c r="A58" s="88"/>
      <c r="B58" s="89"/>
      <c r="C58" s="92"/>
      <c r="D58" s="90"/>
      <c r="E58" s="91"/>
      <c r="F58" s="187"/>
      <c r="G58" s="188"/>
      <c r="H58" s="189"/>
      <c r="I58" s="188"/>
      <c r="J58" s="190"/>
      <c r="K58" s="205"/>
      <c r="L58" s="206"/>
      <c r="M58" s="207"/>
      <c r="N58" s="208"/>
      <c r="O58" s="208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</row>
    <row r="59" spans="1:943" s="126" customFormat="1" ht="14.25" x14ac:dyDescent="0.25">
      <c r="A59" s="124" t="s">
        <v>20</v>
      </c>
      <c r="B59" s="38">
        <v>88489</v>
      </c>
      <c r="C59" s="125" t="s">
        <v>112</v>
      </c>
      <c r="D59" s="131" t="s">
        <v>126</v>
      </c>
      <c r="E59" s="125" t="s">
        <v>21</v>
      </c>
      <c r="F59" s="165">
        <v>2355.1200000000003</v>
      </c>
      <c r="G59" s="166"/>
      <c r="H59" s="167">
        <f>ROUND(SUM(H60:H62),2)</f>
        <v>7.52</v>
      </c>
      <c r="I59" s="167">
        <f>ROUND(SUM(I60:I62),2)</f>
        <v>6.31</v>
      </c>
      <c r="J59" s="168">
        <f>H59+I59</f>
        <v>13.829999999999998</v>
      </c>
      <c r="K59" s="169">
        <f>F59*H59</f>
        <v>17710.502400000001</v>
      </c>
      <c r="L59" s="170">
        <f>F59*I59</f>
        <v>14860.807200000001</v>
      </c>
      <c r="M59" s="171">
        <f>K59+L59</f>
        <v>32571.309600000001</v>
      </c>
      <c r="N59" s="172">
        <f>ROUND(M59*$N$5,2)</f>
        <v>9586.2800000000007</v>
      </c>
      <c r="O59" s="172">
        <f>ROUND(M59+N59,2)</f>
        <v>42157.59</v>
      </c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5"/>
      <c r="AA59" s="135"/>
      <c r="AB59" s="135"/>
      <c r="AC59" s="135"/>
      <c r="AD59" s="135"/>
      <c r="AE59" s="135"/>
      <c r="AF59" s="135"/>
      <c r="AG59" s="135"/>
      <c r="AH59" s="135"/>
      <c r="AI59" s="135"/>
      <c r="AJ59" s="135"/>
      <c r="AK59" s="135"/>
      <c r="AL59" s="135"/>
      <c r="AM59" s="135"/>
      <c r="AN59" s="135"/>
      <c r="AO59" s="135"/>
      <c r="AP59" s="135"/>
      <c r="AQ59" s="135"/>
      <c r="AR59" s="135"/>
      <c r="AS59" s="135"/>
      <c r="AT59" s="135"/>
      <c r="AU59" s="135"/>
      <c r="AV59" s="135"/>
      <c r="AW59" s="135"/>
    </row>
    <row r="60" spans="1:943" s="50" customFormat="1" ht="14.25" x14ac:dyDescent="0.25">
      <c r="A60" s="59" t="s">
        <v>20</v>
      </c>
      <c r="B60" s="41" t="s">
        <v>22</v>
      </c>
      <c r="C60" s="42">
        <v>88310</v>
      </c>
      <c r="D60" s="49" t="s">
        <v>30</v>
      </c>
      <c r="E60" s="42" t="s">
        <v>24</v>
      </c>
      <c r="F60" s="173">
        <v>0.187</v>
      </c>
      <c r="G60" s="164">
        <v>26.47</v>
      </c>
      <c r="H60" s="174"/>
      <c r="I60" s="175">
        <f>F60*G60</f>
        <v>4.9498899999999999</v>
      </c>
      <c r="J60" s="176"/>
      <c r="K60" s="177"/>
      <c r="L60" s="178"/>
      <c r="M60" s="179"/>
      <c r="N60" s="180"/>
      <c r="O60" s="180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</row>
    <row r="61" spans="1:943" x14ac:dyDescent="0.25">
      <c r="A61" s="59" t="s">
        <v>20</v>
      </c>
      <c r="B61" s="41" t="s">
        <v>22</v>
      </c>
      <c r="C61" s="42">
        <v>88316</v>
      </c>
      <c r="D61" s="49" t="s">
        <v>25</v>
      </c>
      <c r="E61" s="42" t="s">
        <v>24</v>
      </c>
      <c r="F61" s="173">
        <v>6.9000000000000006E-2</v>
      </c>
      <c r="G61" s="164">
        <v>19.78</v>
      </c>
      <c r="H61" s="174"/>
      <c r="I61" s="175">
        <f>F61*G61</f>
        <v>1.3648200000000001</v>
      </c>
      <c r="J61" s="176"/>
      <c r="K61" s="177"/>
      <c r="L61" s="178"/>
      <c r="M61" s="179"/>
      <c r="N61" s="180"/>
      <c r="O61" s="180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</row>
    <row r="62" spans="1:943" s="66" customFormat="1" x14ac:dyDescent="0.25">
      <c r="A62" s="59" t="s">
        <v>20</v>
      </c>
      <c r="B62" s="41" t="s">
        <v>26</v>
      </c>
      <c r="C62" s="42">
        <v>7356</v>
      </c>
      <c r="D62" s="49" t="s">
        <v>125</v>
      </c>
      <c r="E62" s="42" t="s">
        <v>29</v>
      </c>
      <c r="F62" s="173">
        <v>0.33</v>
      </c>
      <c r="G62" s="164">
        <v>22.8</v>
      </c>
      <c r="H62" s="174">
        <f>F62*G62</f>
        <v>7.5240000000000009</v>
      </c>
      <c r="I62" s="175"/>
      <c r="J62" s="176"/>
      <c r="K62" s="177"/>
      <c r="L62" s="178"/>
      <c r="M62" s="179"/>
      <c r="N62" s="180"/>
      <c r="O62" s="180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4"/>
      <c r="AH62" s="114"/>
      <c r="AI62" s="114"/>
      <c r="AJ62" s="114"/>
      <c r="AK62" s="114"/>
      <c r="AL62" s="114"/>
      <c r="AM62" s="114"/>
      <c r="AN62" s="114"/>
      <c r="AO62" s="114"/>
      <c r="AP62" s="114"/>
      <c r="AQ62" s="114"/>
      <c r="AR62" s="114"/>
      <c r="AS62" s="114"/>
      <c r="AT62" s="114"/>
      <c r="AU62" s="114"/>
      <c r="AV62" s="114"/>
      <c r="AW62" s="114"/>
    </row>
    <row r="63" spans="1:943" s="72" customFormat="1" ht="11.25" x14ac:dyDescent="0.25">
      <c r="A63" s="59"/>
      <c r="B63" s="89"/>
      <c r="C63" s="92"/>
      <c r="D63" s="90"/>
      <c r="E63" s="91"/>
      <c r="F63" s="187"/>
      <c r="G63" s="188"/>
      <c r="H63" s="189"/>
      <c r="I63" s="188"/>
      <c r="J63" s="190"/>
      <c r="K63" s="205"/>
      <c r="L63" s="206"/>
      <c r="M63" s="207"/>
      <c r="N63" s="208"/>
      <c r="O63" s="208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</row>
    <row r="64" spans="1:943" s="65" customFormat="1" ht="12.75" x14ac:dyDescent="0.2">
      <c r="A64" s="61"/>
      <c r="B64" s="62"/>
      <c r="C64" s="63"/>
      <c r="D64" s="133" t="s">
        <v>99</v>
      </c>
      <c r="E64" s="63"/>
      <c r="F64" s="195"/>
      <c r="G64" s="196"/>
      <c r="H64" s="197"/>
      <c r="I64" s="198"/>
      <c r="J64" s="199"/>
      <c r="K64" s="213"/>
      <c r="L64" s="214"/>
      <c r="M64" s="215"/>
      <c r="N64" s="216"/>
      <c r="O64" s="216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3"/>
      <c r="AH64" s="113"/>
      <c r="AI64" s="113"/>
      <c r="AJ64" s="113"/>
      <c r="AK64" s="113"/>
      <c r="AL64" s="113"/>
      <c r="AM64" s="113"/>
      <c r="AN64" s="113"/>
      <c r="AO64" s="113"/>
      <c r="AP64" s="113"/>
      <c r="AQ64" s="113"/>
      <c r="AR64" s="113"/>
      <c r="AS64" s="113"/>
      <c r="AT64" s="113"/>
      <c r="AU64" s="113"/>
      <c r="AV64" s="113"/>
      <c r="AW64" s="113"/>
    </row>
    <row r="65" spans="1:944" s="126" customFormat="1" ht="14.25" x14ac:dyDescent="0.25">
      <c r="A65" s="124" t="s">
        <v>20</v>
      </c>
      <c r="B65" s="38" t="s">
        <v>79</v>
      </c>
      <c r="C65" s="125" t="s">
        <v>113</v>
      </c>
      <c r="D65" s="131" t="s">
        <v>80</v>
      </c>
      <c r="E65" s="125" t="s">
        <v>21</v>
      </c>
      <c r="F65" s="165">
        <v>151.20000000000002</v>
      </c>
      <c r="G65" s="166"/>
      <c r="H65" s="167">
        <f>ROUND(SUM(H66:H67),2)</f>
        <v>0.56999999999999995</v>
      </c>
      <c r="I65" s="167">
        <f>ROUND(SUM(I66:I67),2)</f>
        <v>1.43</v>
      </c>
      <c r="J65" s="168">
        <f>H65+I65</f>
        <v>2</v>
      </c>
      <c r="K65" s="169">
        <f>F65*H65</f>
        <v>86.183999999999997</v>
      </c>
      <c r="L65" s="170">
        <f>F65*I65</f>
        <v>216.21600000000001</v>
      </c>
      <c r="M65" s="171">
        <f>K65+L65</f>
        <v>302.39999999999998</v>
      </c>
      <c r="N65" s="172">
        <f>ROUND(M65*$N$5,2)</f>
        <v>89</v>
      </c>
      <c r="O65" s="172">
        <f>ROUND(M65+N65,2)</f>
        <v>391.4</v>
      </c>
      <c r="P65" s="135"/>
      <c r="Q65" s="135"/>
      <c r="R65" s="135"/>
      <c r="S65" s="135"/>
      <c r="T65" s="135"/>
      <c r="U65" s="135"/>
      <c r="V65" s="135"/>
      <c r="W65" s="135"/>
      <c r="X65" s="135"/>
      <c r="Y65" s="135"/>
      <c r="Z65" s="135"/>
      <c r="AA65" s="135"/>
      <c r="AB65" s="135"/>
      <c r="AC65" s="135"/>
      <c r="AD65" s="135"/>
      <c r="AE65" s="135"/>
      <c r="AF65" s="135"/>
      <c r="AG65" s="135"/>
      <c r="AH65" s="135"/>
      <c r="AI65" s="135"/>
      <c r="AJ65" s="135"/>
      <c r="AK65" s="135"/>
      <c r="AL65" s="135"/>
      <c r="AM65" s="135"/>
      <c r="AN65" s="135"/>
      <c r="AO65" s="135"/>
      <c r="AP65" s="135"/>
      <c r="AQ65" s="135"/>
      <c r="AR65" s="135"/>
      <c r="AS65" s="135"/>
      <c r="AT65" s="135"/>
      <c r="AU65" s="135"/>
      <c r="AV65" s="135"/>
      <c r="AW65" s="135"/>
    </row>
    <row r="66" spans="1:944" s="121" customFormat="1" x14ac:dyDescent="0.25">
      <c r="A66" s="132" t="s">
        <v>20</v>
      </c>
      <c r="B66" s="127" t="s">
        <v>26</v>
      </c>
      <c r="C66" s="128">
        <v>3767</v>
      </c>
      <c r="D66" s="49" t="s">
        <v>37</v>
      </c>
      <c r="E66" s="128" t="s">
        <v>29</v>
      </c>
      <c r="F66" s="173" t="s">
        <v>81</v>
      </c>
      <c r="G66" s="164">
        <v>1.42</v>
      </c>
      <c r="H66" s="174">
        <f>F66*G66</f>
        <v>0.56799999999999995</v>
      </c>
      <c r="I66" s="175"/>
      <c r="J66" s="176"/>
      <c r="K66" s="177"/>
      <c r="L66" s="178"/>
      <c r="M66" s="179"/>
      <c r="N66" s="180"/>
      <c r="O66" s="180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4"/>
      <c r="AL66" s="134"/>
      <c r="AM66" s="134"/>
      <c r="AN66" s="134"/>
      <c r="AO66" s="134"/>
      <c r="AP66" s="134"/>
      <c r="AQ66" s="134"/>
      <c r="AR66" s="134"/>
      <c r="AS66" s="134"/>
      <c r="AT66" s="134"/>
      <c r="AU66" s="134"/>
      <c r="AV66" s="134"/>
      <c r="AW66" s="134"/>
      <c r="AJH66" s="123"/>
    </row>
    <row r="67" spans="1:944" s="121" customFormat="1" x14ac:dyDescent="0.25">
      <c r="A67" s="132" t="s">
        <v>20</v>
      </c>
      <c r="B67" s="127" t="s">
        <v>22</v>
      </c>
      <c r="C67" s="128">
        <v>88310</v>
      </c>
      <c r="D67" s="49" t="s">
        <v>30</v>
      </c>
      <c r="E67" s="128" t="s">
        <v>24</v>
      </c>
      <c r="F67" s="173" t="s">
        <v>82</v>
      </c>
      <c r="G67" s="164">
        <v>26.47</v>
      </c>
      <c r="H67" s="174"/>
      <c r="I67" s="175">
        <f>F67*G67</f>
        <v>1.4320269999999999</v>
      </c>
      <c r="J67" s="176"/>
      <c r="K67" s="177"/>
      <c r="L67" s="178"/>
      <c r="M67" s="179"/>
      <c r="N67" s="180"/>
      <c r="O67" s="180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4"/>
      <c r="AL67" s="134"/>
      <c r="AM67" s="134"/>
      <c r="AN67" s="134"/>
      <c r="AO67" s="134"/>
      <c r="AP67" s="134"/>
      <c r="AQ67" s="134"/>
      <c r="AR67" s="134"/>
      <c r="AS67" s="134"/>
      <c r="AT67" s="134"/>
      <c r="AU67" s="134"/>
      <c r="AV67" s="134"/>
      <c r="AW67" s="134"/>
      <c r="AJH67" s="123"/>
    </row>
    <row r="68" spans="1:944" s="121" customFormat="1" x14ac:dyDescent="0.25">
      <c r="A68" s="132"/>
      <c r="B68" s="127"/>
      <c r="C68" s="128"/>
      <c r="D68" s="49"/>
      <c r="E68" s="128"/>
      <c r="F68" s="173"/>
      <c r="G68" s="164"/>
      <c r="H68" s="174"/>
      <c r="I68" s="175"/>
      <c r="J68" s="176"/>
      <c r="K68" s="177"/>
      <c r="L68" s="178"/>
      <c r="M68" s="179"/>
      <c r="N68" s="180"/>
      <c r="O68" s="180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4"/>
      <c r="AL68" s="134"/>
      <c r="AM68" s="134"/>
      <c r="AN68" s="134"/>
      <c r="AO68" s="134"/>
      <c r="AP68" s="134"/>
      <c r="AQ68" s="134"/>
      <c r="AR68" s="134"/>
      <c r="AS68" s="134"/>
      <c r="AT68" s="134"/>
      <c r="AU68" s="134"/>
      <c r="AV68" s="134"/>
      <c r="AW68" s="134"/>
      <c r="AJH68" s="123"/>
    </row>
    <row r="69" spans="1:944" s="126" customFormat="1" ht="22.5" x14ac:dyDescent="0.25">
      <c r="A69" s="124" t="s">
        <v>7</v>
      </c>
      <c r="B69" s="38" t="s">
        <v>66</v>
      </c>
      <c r="C69" s="125" t="s">
        <v>114</v>
      </c>
      <c r="D69" s="131" t="s">
        <v>100</v>
      </c>
      <c r="E69" s="125" t="s">
        <v>64</v>
      </c>
      <c r="F69" s="165">
        <v>151.20000000000002</v>
      </c>
      <c r="G69" s="166"/>
      <c r="H69" s="167">
        <f>ROUND(SUM(H70:H73),2)</f>
        <v>8.58</v>
      </c>
      <c r="I69" s="167">
        <f>ROUND(SUM(I70:I73),2)</f>
        <v>15.2</v>
      </c>
      <c r="J69" s="168">
        <f>H69+I69</f>
        <v>23.78</v>
      </c>
      <c r="K69" s="169">
        <f>F69*H69</f>
        <v>1297.296</v>
      </c>
      <c r="L69" s="170">
        <f>F69*I69</f>
        <v>2298.2400000000002</v>
      </c>
      <c r="M69" s="171">
        <f>K69+L69</f>
        <v>3595.5360000000001</v>
      </c>
      <c r="N69" s="172">
        <f>ROUND(M69*$N$5,2)</f>
        <v>1058.23</v>
      </c>
      <c r="O69" s="172">
        <f>ROUND(M69+N69,2)</f>
        <v>4653.7700000000004</v>
      </c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5"/>
      <c r="AV69" s="135"/>
      <c r="AW69" s="135"/>
    </row>
    <row r="70" spans="1:944" s="121" customFormat="1" x14ac:dyDescent="0.25">
      <c r="A70" s="132" t="s">
        <v>20</v>
      </c>
      <c r="B70" s="127" t="s">
        <v>22</v>
      </c>
      <c r="C70" s="128">
        <v>88316</v>
      </c>
      <c r="D70" s="49" t="s">
        <v>25</v>
      </c>
      <c r="E70" s="128" t="s">
        <v>24</v>
      </c>
      <c r="F70" s="173">
        <v>0.3</v>
      </c>
      <c r="G70" s="164">
        <v>19.78</v>
      </c>
      <c r="H70" s="174"/>
      <c r="I70" s="175">
        <f>F70*G70</f>
        <v>5.9340000000000002</v>
      </c>
      <c r="J70" s="176"/>
      <c r="K70" s="177"/>
      <c r="L70" s="178"/>
      <c r="M70" s="179"/>
      <c r="N70" s="180"/>
      <c r="O70" s="180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34"/>
      <c r="AT70" s="134"/>
      <c r="AU70" s="134"/>
      <c r="AV70" s="134"/>
      <c r="AW70" s="134"/>
      <c r="AJH70" s="123"/>
    </row>
    <row r="71" spans="1:944" s="121" customFormat="1" x14ac:dyDescent="0.25">
      <c r="A71" s="132" t="s">
        <v>20</v>
      </c>
      <c r="B71" s="127" t="s">
        <v>22</v>
      </c>
      <c r="C71" s="128">
        <v>88310</v>
      </c>
      <c r="D71" s="49" t="s">
        <v>30</v>
      </c>
      <c r="E71" s="128" t="s">
        <v>24</v>
      </c>
      <c r="F71" s="173">
        <v>0.35</v>
      </c>
      <c r="G71" s="164">
        <v>26.47</v>
      </c>
      <c r="H71" s="174"/>
      <c r="I71" s="175">
        <f>F71*G71</f>
        <v>9.2644999999999982</v>
      </c>
      <c r="J71" s="176"/>
      <c r="K71" s="177"/>
      <c r="L71" s="178"/>
      <c r="M71" s="179"/>
      <c r="N71" s="180"/>
      <c r="O71" s="180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4"/>
      <c r="AL71" s="134"/>
      <c r="AM71" s="134"/>
      <c r="AN71" s="134"/>
      <c r="AO71" s="134"/>
      <c r="AP71" s="134"/>
      <c r="AQ71" s="134"/>
      <c r="AR71" s="134"/>
      <c r="AS71" s="134"/>
      <c r="AT71" s="134"/>
      <c r="AU71" s="134"/>
      <c r="AV71" s="134"/>
      <c r="AW71" s="134"/>
      <c r="AJH71" s="123"/>
    </row>
    <row r="72" spans="1:944" s="252" customFormat="1" x14ac:dyDescent="0.25">
      <c r="A72" s="240" t="s">
        <v>20</v>
      </c>
      <c r="B72" s="241" t="s">
        <v>26</v>
      </c>
      <c r="C72" s="242">
        <v>43652</v>
      </c>
      <c r="D72" s="243" t="s">
        <v>142</v>
      </c>
      <c r="E72" s="242" t="s">
        <v>33</v>
      </c>
      <c r="F72" s="244">
        <v>0.45</v>
      </c>
      <c r="G72" s="164">
        <v>16.920000000000002</v>
      </c>
      <c r="H72" s="245">
        <f>F72*G72</f>
        <v>7.6140000000000008</v>
      </c>
      <c r="I72" s="246"/>
      <c r="J72" s="247"/>
      <c r="K72" s="248"/>
      <c r="L72" s="249"/>
      <c r="M72" s="250"/>
      <c r="N72" s="251"/>
      <c r="O72" s="251"/>
      <c r="AJH72" s="253"/>
    </row>
    <row r="73" spans="1:944" s="252" customFormat="1" x14ac:dyDescent="0.25">
      <c r="A73" s="240" t="s">
        <v>20</v>
      </c>
      <c r="B73" s="241" t="s">
        <v>26</v>
      </c>
      <c r="C73" s="242">
        <v>38383</v>
      </c>
      <c r="D73" s="243" t="s">
        <v>143</v>
      </c>
      <c r="E73" s="242" t="s">
        <v>65</v>
      </c>
      <c r="F73" s="244">
        <v>0.5</v>
      </c>
      <c r="G73" s="164">
        <v>1.93</v>
      </c>
      <c r="H73" s="245">
        <f>F73*G73</f>
        <v>0.96499999999999997</v>
      </c>
      <c r="I73" s="246"/>
      <c r="J73" s="247"/>
      <c r="K73" s="248"/>
      <c r="L73" s="249"/>
      <c r="M73" s="250"/>
      <c r="N73" s="251"/>
      <c r="O73" s="251"/>
      <c r="AJH73" s="253"/>
    </row>
    <row r="74" spans="1:944" s="75" customFormat="1" x14ac:dyDescent="0.2">
      <c r="A74" s="88"/>
      <c r="B74" s="89"/>
      <c r="C74" s="92"/>
      <c r="D74" s="162"/>
      <c r="E74" s="163"/>
      <c r="F74" s="217"/>
      <c r="G74" s="218"/>
      <c r="H74" s="189"/>
      <c r="I74" s="188"/>
      <c r="J74" s="190"/>
      <c r="K74" s="205"/>
      <c r="L74" s="206"/>
      <c r="M74" s="207"/>
      <c r="N74" s="208"/>
      <c r="O74" s="20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</row>
    <row r="75" spans="1:944" s="126" customFormat="1" ht="22.5" x14ac:dyDescent="0.25">
      <c r="A75" s="124" t="s">
        <v>20</v>
      </c>
      <c r="B75" s="38">
        <v>102219</v>
      </c>
      <c r="C75" s="125" t="s">
        <v>115</v>
      </c>
      <c r="D75" s="131" t="s">
        <v>67</v>
      </c>
      <c r="E75" s="125" t="s">
        <v>21</v>
      </c>
      <c r="F75" s="165">
        <v>151.20000000000002</v>
      </c>
      <c r="G75" s="166"/>
      <c r="H75" s="167">
        <f>ROUND(SUM(H76:H78),2)</f>
        <v>4.5199999999999996</v>
      </c>
      <c r="I75" s="167">
        <f>ROUND(SUM(I76:I78),2)</f>
        <v>10.07</v>
      </c>
      <c r="J75" s="168">
        <f>H75+I75</f>
        <v>14.59</v>
      </c>
      <c r="K75" s="169">
        <f>F75*H75</f>
        <v>683.42399999999998</v>
      </c>
      <c r="L75" s="170">
        <f>F75*I75</f>
        <v>1522.5840000000003</v>
      </c>
      <c r="M75" s="171">
        <f>K75+L75</f>
        <v>2206.0080000000003</v>
      </c>
      <c r="N75" s="172">
        <f>ROUND(M75*$N$5,2)</f>
        <v>649.27</v>
      </c>
      <c r="O75" s="172">
        <f>ROUND(M75+N75,2)</f>
        <v>2855.28</v>
      </c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5"/>
      <c r="AV75" s="135"/>
      <c r="AW75" s="135"/>
    </row>
    <row r="76" spans="1:944" s="121" customFormat="1" x14ac:dyDescent="0.25">
      <c r="A76" s="132" t="s">
        <v>20</v>
      </c>
      <c r="B76" s="127" t="s">
        <v>26</v>
      </c>
      <c r="C76" s="128">
        <v>5318</v>
      </c>
      <c r="D76" s="49" t="s">
        <v>68</v>
      </c>
      <c r="E76" s="128" t="s">
        <v>31</v>
      </c>
      <c r="F76" s="173" t="s">
        <v>69</v>
      </c>
      <c r="G76" s="164">
        <v>15.7</v>
      </c>
      <c r="H76" s="174">
        <f>6.86*F76</f>
        <v>9.604E-2</v>
      </c>
      <c r="I76" s="175"/>
      <c r="J76" s="176"/>
      <c r="K76" s="177"/>
      <c r="L76" s="178"/>
      <c r="M76" s="179"/>
      <c r="N76" s="180"/>
      <c r="O76" s="180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4"/>
      <c r="AL76" s="134"/>
      <c r="AM76" s="134"/>
      <c r="AN76" s="134"/>
      <c r="AO76" s="134"/>
      <c r="AP76" s="134"/>
      <c r="AQ76" s="134"/>
      <c r="AR76" s="134"/>
      <c r="AS76" s="134"/>
      <c r="AT76" s="134"/>
      <c r="AU76" s="134"/>
      <c r="AV76" s="134"/>
      <c r="AW76" s="134"/>
      <c r="AJH76" s="123"/>
    </row>
    <row r="77" spans="1:944" s="121" customFormat="1" x14ac:dyDescent="0.25">
      <c r="A77" s="132" t="s">
        <v>20</v>
      </c>
      <c r="B77" s="127" t="s">
        <v>26</v>
      </c>
      <c r="C77" s="128">
        <v>7311</v>
      </c>
      <c r="D77" s="49" t="s">
        <v>70</v>
      </c>
      <c r="E77" s="128" t="s">
        <v>31</v>
      </c>
      <c r="F77" s="173" t="s">
        <v>71</v>
      </c>
      <c r="G77" s="164">
        <v>31.56</v>
      </c>
      <c r="H77" s="174">
        <f>F77*G77</f>
        <v>4.4278680000000001</v>
      </c>
      <c r="I77" s="175"/>
      <c r="J77" s="176"/>
      <c r="K77" s="177"/>
      <c r="L77" s="178"/>
      <c r="M77" s="179"/>
      <c r="N77" s="180"/>
      <c r="O77" s="180"/>
      <c r="P77" s="134"/>
      <c r="Q77" s="134"/>
      <c r="R77" s="134"/>
      <c r="S77" s="134"/>
      <c r="T77" s="134"/>
      <c r="U77" s="134"/>
      <c r="V77" s="134"/>
      <c r="W77" s="134"/>
      <c r="X77" s="134"/>
      <c r="Y77" s="134"/>
      <c r="Z77" s="134"/>
      <c r="AA77" s="134"/>
      <c r="AB77" s="134"/>
      <c r="AC77" s="134"/>
      <c r="AD77" s="134"/>
      <c r="AE77" s="134"/>
      <c r="AF77" s="134"/>
      <c r="AG77" s="134"/>
      <c r="AH77" s="134"/>
      <c r="AI77" s="134"/>
      <c r="AJ77" s="134"/>
      <c r="AK77" s="134"/>
      <c r="AL77" s="134"/>
      <c r="AM77" s="134"/>
      <c r="AN77" s="134"/>
      <c r="AO77" s="134"/>
      <c r="AP77" s="134"/>
      <c r="AQ77" s="134"/>
      <c r="AR77" s="134"/>
      <c r="AS77" s="134"/>
      <c r="AT77" s="134"/>
      <c r="AU77" s="134"/>
      <c r="AV77" s="134"/>
      <c r="AW77" s="134"/>
      <c r="AJH77" s="123"/>
    </row>
    <row r="78" spans="1:944" s="121" customFormat="1" x14ac:dyDescent="0.25">
      <c r="A78" s="132" t="s">
        <v>20</v>
      </c>
      <c r="B78" s="127" t="s">
        <v>22</v>
      </c>
      <c r="C78" s="128">
        <v>88310</v>
      </c>
      <c r="D78" s="49" t="s">
        <v>30</v>
      </c>
      <c r="E78" s="128" t="s">
        <v>24</v>
      </c>
      <c r="F78" s="173" t="s">
        <v>72</v>
      </c>
      <c r="G78" s="164">
        <v>26.47</v>
      </c>
      <c r="H78" s="174"/>
      <c r="I78" s="175">
        <f>F78*G78</f>
        <v>10.071835</v>
      </c>
      <c r="J78" s="176"/>
      <c r="K78" s="177"/>
      <c r="L78" s="178"/>
      <c r="M78" s="179"/>
      <c r="N78" s="180"/>
      <c r="O78" s="180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4"/>
      <c r="AM78" s="134"/>
      <c r="AN78" s="134"/>
      <c r="AO78" s="134"/>
      <c r="AP78" s="134"/>
      <c r="AQ78" s="134"/>
      <c r="AR78" s="134"/>
      <c r="AS78" s="134"/>
      <c r="AT78" s="134"/>
      <c r="AU78" s="134"/>
      <c r="AV78" s="134"/>
      <c r="AW78" s="134"/>
      <c r="AJH78" s="123"/>
    </row>
    <row r="79" spans="1:944" s="121" customFormat="1" x14ac:dyDescent="0.25">
      <c r="A79" s="132"/>
      <c r="B79" s="127"/>
      <c r="C79" s="128"/>
      <c r="D79" s="49"/>
      <c r="E79" s="128"/>
      <c r="F79" s="173"/>
      <c r="G79" s="164"/>
      <c r="H79" s="219"/>
      <c r="I79" s="164"/>
      <c r="J79" s="220"/>
      <c r="K79" s="221"/>
      <c r="L79" s="222"/>
      <c r="M79" s="223"/>
      <c r="N79" s="180"/>
      <c r="O79" s="180"/>
      <c r="P79" s="134"/>
      <c r="Q79" s="134"/>
      <c r="R79" s="134"/>
      <c r="S79" s="134"/>
      <c r="T79" s="134"/>
      <c r="U79" s="134"/>
      <c r="V79" s="134"/>
      <c r="W79" s="134"/>
      <c r="X79" s="134"/>
      <c r="Y79" s="134"/>
      <c r="Z79" s="134"/>
      <c r="AA79" s="134"/>
      <c r="AB79" s="134"/>
      <c r="AC79" s="134"/>
      <c r="AD79" s="134"/>
      <c r="AE79" s="134"/>
      <c r="AF79" s="134"/>
      <c r="AG79" s="134"/>
      <c r="AH79" s="134"/>
      <c r="AI79" s="134"/>
      <c r="AJ79" s="134"/>
      <c r="AK79" s="134"/>
      <c r="AL79" s="134"/>
      <c r="AM79" s="134"/>
      <c r="AN79" s="134"/>
      <c r="AO79" s="134"/>
      <c r="AP79" s="134"/>
      <c r="AQ79" s="134"/>
      <c r="AR79" s="134"/>
      <c r="AS79" s="134"/>
      <c r="AT79" s="134"/>
      <c r="AU79" s="134"/>
      <c r="AV79" s="134"/>
      <c r="AW79" s="134"/>
      <c r="AJH79" s="123"/>
    </row>
    <row r="80" spans="1:944" s="126" customFormat="1" ht="22.5" x14ac:dyDescent="0.25">
      <c r="A80" s="124" t="s">
        <v>20</v>
      </c>
      <c r="B80" s="38" t="s">
        <v>73</v>
      </c>
      <c r="C80" s="125" t="s">
        <v>116</v>
      </c>
      <c r="D80" s="131" t="s">
        <v>74</v>
      </c>
      <c r="E80" s="125" t="s">
        <v>21</v>
      </c>
      <c r="F80" s="165">
        <v>151.20000000000002</v>
      </c>
      <c r="G80" s="166"/>
      <c r="H80" s="167">
        <f>ROUND(SUM(H81:H83),2)</f>
        <v>4.2699999999999996</v>
      </c>
      <c r="I80" s="167">
        <f>ROUND(SUM(I81:I83),2)</f>
        <v>12.49</v>
      </c>
      <c r="J80" s="168">
        <f>H80+I80</f>
        <v>16.759999999999998</v>
      </c>
      <c r="K80" s="169">
        <f>F80*H80</f>
        <v>645.62400000000002</v>
      </c>
      <c r="L80" s="170">
        <f>F80*I80</f>
        <v>1888.4880000000003</v>
      </c>
      <c r="M80" s="171">
        <f>K80+L80</f>
        <v>2534.1120000000001</v>
      </c>
      <c r="N80" s="172">
        <f>ROUND(M80*$N$5,2)</f>
        <v>745.83</v>
      </c>
      <c r="O80" s="172">
        <f>ROUND(M80+N80,2)</f>
        <v>3279.94</v>
      </c>
      <c r="P80" s="135"/>
      <c r="Q80" s="135"/>
      <c r="R80" s="135"/>
      <c r="S80" s="135"/>
      <c r="T80" s="135"/>
      <c r="U80" s="135"/>
      <c r="V80" s="135"/>
      <c r="W80" s="135"/>
      <c r="X80" s="135"/>
      <c r="Y80" s="135"/>
      <c r="Z80" s="135"/>
      <c r="AA80" s="135"/>
      <c r="AB80" s="135"/>
      <c r="AC80" s="135"/>
      <c r="AD80" s="135"/>
      <c r="AE80" s="135"/>
      <c r="AF80" s="135"/>
      <c r="AG80" s="135"/>
      <c r="AH80" s="135"/>
      <c r="AI80" s="135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5"/>
      <c r="AV80" s="135"/>
      <c r="AW80" s="135"/>
    </row>
    <row r="81" spans="1:944" s="121" customFormat="1" x14ac:dyDescent="0.25">
      <c r="A81" s="132" t="s">
        <v>20</v>
      </c>
      <c r="B81" s="127" t="s">
        <v>26</v>
      </c>
      <c r="C81" s="128">
        <v>5318</v>
      </c>
      <c r="D81" s="49" t="s">
        <v>68</v>
      </c>
      <c r="E81" s="128" t="s">
        <v>31</v>
      </c>
      <c r="F81" s="173" t="s">
        <v>75</v>
      </c>
      <c r="G81" s="164">
        <v>15.7</v>
      </c>
      <c r="H81" s="174">
        <f>F81*G81</f>
        <v>0.20880999999999997</v>
      </c>
      <c r="I81" s="175"/>
      <c r="J81" s="176"/>
      <c r="K81" s="177"/>
      <c r="L81" s="178"/>
      <c r="M81" s="179"/>
      <c r="N81" s="180"/>
      <c r="O81" s="180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JH81" s="123"/>
    </row>
    <row r="82" spans="1:944" s="121" customFormat="1" x14ac:dyDescent="0.25">
      <c r="A82" s="132" t="s">
        <v>20</v>
      </c>
      <c r="B82" s="127" t="s">
        <v>26</v>
      </c>
      <c r="C82" s="128">
        <v>10478</v>
      </c>
      <c r="D82" s="49" t="s">
        <v>76</v>
      </c>
      <c r="E82" s="128" t="s">
        <v>31</v>
      </c>
      <c r="F82" s="173" t="s">
        <v>77</v>
      </c>
      <c r="G82" s="164">
        <v>30.56</v>
      </c>
      <c r="H82" s="174">
        <f>F82*G82</f>
        <v>4.0583679999999998</v>
      </c>
      <c r="I82" s="175"/>
      <c r="J82" s="176"/>
      <c r="K82" s="177"/>
      <c r="L82" s="178"/>
      <c r="M82" s="179"/>
      <c r="N82" s="180"/>
      <c r="O82" s="180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JH82" s="123"/>
    </row>
    <row r="83" spans="1:944" s="121" customFormat="1" x14ac:dyDescent="0.25">
      <c r="A83" s="132" t="s">
        <v>20</v>
      </c>
      <c r="B83" s="127" t="s">
        <v>22</v>
      </c>
      <c r="C83" s="128">
        <v>88310</v>
      </c>
      <c r="D83" s="49" t="s">
        <v>30</v>
      </c>
      <c r="E83" s="128" t="s">
        <v>24</v>
      </c>
      <c r="F83" s="173" t="s">
        <v>78</v>
      </c>
      <c r="G83" s="164">
        <v>26.47</v>
      </c>
      <c r="H83" s="174"/>
      <c r="I83" s="175">
        <f>F83*G83</f>
        <v>12.488545999999999</v>
      </c>
      <c r="J83" s="176"/>
      <c r="K83" s="177"/>
      <c r="L83" s="178"/>
      <c r="M83" s="179"/>
      <c r="N83" s="180"/>
      <c r="O83" s="180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JH83" s="123"/>
    </row>
    <row r="84" spans="1:944" s="121" customFormat="1" x14ac:dyDescent="0.25">
      <c r="A84" s="132"/>
      <c r="B84" s="127"/>
      <c r="C84" s="128"/>
      <c r="D84" s="49"/>
      <c r="E84" s="128"/>
      <c r="F84" s="173"/>
      <c r="G84" s="164"/>
      <c r="H84" s="219"/>
      <c r="I84" s="164"/>
      <c r="J84" s="220"/>
      <c r="K84" s="221"/>
      <c r="L84" s="222"/>
      <c r="M84" s="223"/>
      <c r="N84" s="180"/>
      <c r="O84" s="180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JH84" s="123"/>
    </row>
    <row r="85" spans="1:944" s="65" customFormat="1" ht="12.75" x14ac:dyDescent="0.2">
      <c r="A85" s="61"/>
      <c r="B85" s="62"/>
      <c r="C85" s="63"/>
      <c r="D85" s="133" t="s">
        <v>101</v>
      </c>
      <c r="E85" s="63"/>
      <c r="F85" s="195"/>
      <c r="G85" s="196"/>
      <c r="H85" s="197"/>
      <c r="I85" s="198"/>
      <c r="J85" s="199"/>
      <c r="K85" s="213"/>
      <c r="L85" s="214"/>
      <c r="M85" s="215"/>
      <c r="N85" s="216"/>
      <c r="O85" s="216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3"/>
      <c r="AH85" s="113"/>
      <c r="AI85" s="113"/>
      <c r="AJ85" s="113"/>
      <c r="AK85" s="113"/>
      <c r="AL85" s="113"/>
      <c r="AM85" s="113"/>
      <c r="AN85" s="113"/>
      <c r="AO85" s="113"/>
      <c r="AP85" s="113"/>
      <c r="AQ85" s="113"/>
      <c r="AR85" s="113"/>
      <c r="AS85" s="113"/>
      <c r="AT85" s="113"/>
      <c r="AU85" s="113"/>
      <c r="AV85" s="113"/>
      <c r="AW85" s="113"/>
    </row>
    <row r="86" spans="1:944" s="126" customFormat="1" ht="22.5" x14ac:dyDescent="0.25">
      <c r="A86" s="38" t="s">
        <v>20</v>
      </c>
      <c r="B86" s="38" t="s">
        <v>146</v>
      </c>
      <c r="C86" s="125" t="s">
        <v>117</v>
      </c>
      <c r="D86" s="131" t="s">
        <v>148</v>
      </c>
      <c r="E86" s="125" t="s">
        <v>21</v>
      </c>
      <c r="F86" s="165">
        <v>97.26</v>
      </c>
      <c r="G86" s="166"/>
      <c r="H86" s="167">
        <f>ROUND(SUM(H87:H89),2)</f>
        <v>2.5099999999999998</v>
      </c>
      <c r="I86" s="167">
        <f>ROUND(SUM(I87:I89),2)</f>
        <v>7.9</v>
      </c>
      <c r="J86" s="168">
        <f>H86+I86</f>
        <v>10.41</v>
      </c>
      <c r="K86" s="169">
        <f>F86*H86</f>
        <v>244.12260000000001</v>
      </c>
      <c r="L86" s="170">
        <f>F86*I86</f>
        <v>768.35400000000004</v>
      </c>
      <c r="M86" s="171">
        <f>K86+L86</f>
        <v>1012.4766000000001</v>
      </c>
      <c r="N86" s="172">
        <f>ROUND(M86*$N$5,2)</f>
        <v>297.99</v>
      </c>
      <c r="O86" s="172">
        <f>ROUND(M86+N86,2)</f>
        <v>1310.47</v>
      </c>
      <c r="P86" s="135"/>
      <c r="Q86" s="135"/>
      <c r="R86" s="135"/>
      <c r="S86" s="135"/>
      <c r="T86" s="135"/>
      <c r="U86" s="135"/>
      <c r="V86" s="135"/>
      <c r="W86" s="135"/>
      <c r="X86" s="135"/>
      <c r="Y86" s="135"/>
      <c r="Z86" s="135"/>
      <c r="AA86" s="135"/>
      <c r="AB86" s="135"/>
      <c r="AC86" s="135"/>
      <c r="AD86" s="135"/>
      <c r="AE86" s="135"/>
      <c r="AF86" s="135"/>
      <c r="AG86" s="135"/>
      <c r="AH86" s="135"/>
      <c r="AI86" s="135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5"/>
      <c r="AV86" s="135"/>
      <c r="AW86" s="135"/>
    </row>
    <row r="87" spans="1:944" s="121" customFormat="1" x14ac:dyDescent="0.25">
      <c r="A87" s="132" t="s">
        <v>20</v>
      </c>
      <c r="B87" s="127" t="s">
        <v>26</v>
      </c>
      <c r="C87" s="128">
        <v>3768</v>
      </c>
      <c r="D87" s="49" t="s">
        <v>83</v>
      </c>
      <c r="E87" s="128" t="s">
        <v>29</v>
      </c>
      <c r="F87" s="173" t="s">
        <v>84</v>
      </c>
      <c r="G87" s="164">
        <v>4.24</v>
      </c>
      <c r="H87" s="174">
        <f>F87*G87</f>
        <v>1.272</v>
      </c>
      <c r="I87" s="175"/>
      <c r="J87" s="176"/>
      <c r="K87" s="177"/>
      <c r="L87" s="178"/>
      <c r="M87" s="179"/>
      <c r="N87" s="180"/>
      <c r="O87" s="180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JH87" s="123"/>
    </row>
    <row r="88" spans="1:944" s="121" customFormat="1" x14ac:dyDescent="0.25">
      <c r="A88" s="240" t="s">
        <v>147</v>
      </c>
      <c r="B88" s="127" t="s">
        <v>26</v>
      </c>
      <c r="C88" s="128">
        <v>1</v>
      </c>
      <c r="D88" s="49" t="s">
        <v>149</v>
      </c>
      <c r="E88" s="128" t="s">
        <v>31</v>
      </c>
      <c r="F88" s="173">
        <v>0.05</v>
      </c>
      <c r="G88" s="164">
        <v>24.686</v>
      </c>
      <c r="H88" s="174">
        <f t="shared" ref="H88" si="0">F88*G88</f>
        <v>1.2343000000000002</v>
      </c>
      <c r="I88" s="175"/>
      <c r="J88" s="176"/>
      <c r="K88" s="177"/>
      <c r="L88" s="178"/>
      <c r="M88" s="179"/>
      <c r="N88" s="180"/>
      <c r="O88" s="180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JH88" s="254"/>
    </row>
    <row r="89" spans="1:944" s="121" customFormat="1" x14ac:dyDescent="0.25">
      <c r="A89" s="132" t="s">
        <v>20</v>
      </c>
      <c r="B89" s="127" t="s">
        <v>22</v>
      </c>
      <c r="C89" s="128">
        <v>88310</v>
      </c>
      <c r="D89" s="49" t="s">
        <v>30</v>
      </c>
      <c r="E89" s="128" t="s">
        <v>24</v>
      </c>
      <c r="F89" s="173" t="s">
        <v>85</v>
      </c>
      <c r="G89" s="164">
        <v>26.47</v>
      </c>
      <c r="H89" s="174"/>
      <c r="I89" s="175">
        <f>F89*G89</f>
        <v>7.9039419999999989</v>
      </c>
      <c r="J89" s="176"/>
      <c r="K89" s="177"/>
      <c r="L89" s="178"/>
      <c r="M89" s="179"/>
      <c r="N89" s="180"/>
      <c r="O89" s="180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JH89" s="123"/>
    </row>
    <row r="90" spans="1:944" s="121" customFormat="1" x14ac:dyDescent="0.25">
      <c r="A90" s="132"/>
      <c r="B90" s="127"/>
      <c r="C90" s="128"/>
      <c r="D90" s="49"/>
      <c r="E90" s="128"/>
      <c r="F90" s="173"/>
      <c r="G90" s="164"/>
      <c r="H90" s="174"/>
      <c r="I90" s="175"/>
      <c r="J90" s="176"/>
      <c r="K90" s="177"/>
      <c r="L90" s="178"/>
      <c r="M90" s="179"/>
      <c r="N90" s="180"/>
      <c r="O90" s="180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JH90" s="123"/>
    </row>
    <row r="91" spans="1:944" s="126" customFormat="1" ht="22.5" x14ac:dyDescent="0.25">
      <c r="A91" s="124" t="s">
        <v>20</v>
      </c>
      <c r="B91" s="38" t="s">
        <v>86</v>
      </c>
      <c r="C91" s="125" t="s">
        <v>118</v>
      </c>
      <c r="D91" s="131" t="s">
        <v>94</v>
      </c>
      <c r="E91" s="125" t="s">
        <v>21</v>
      </c>
      <c r="F91" s="165">
        <v>97.26</v>
      </c>
      <c r="G91" s="166"/>
      <c r="H91" s="167">
        <f>ROUND(SUM(H92:H94),2)</f>
        <v>7.5</v>
      </c>
      <c r="I91" s="167">
        <f>ROUND(SUM(I92:I94),2)</f>
        <v>13.94</v>
      </c>
      <c r="J91" s="168">
        <f>H91+I91</f>
        <v>21.439999999999998</v>
      </c>
      <c r="K91" s="169">
        <f>F91*H91</f>
        <v>729.45</v>
      </c>
      <c r="L91" s="170">
        <f>F91*I91</f>
        <v>1355.8044</v>
      </c>
      <c r="M91" s="171">
        <f>K91+L91</f>
        <v>2085.2543999999998</v>
      </c>
      <c r="N91" s="172">
        <f>ROUND(M91*$N$5,2)</f>
        <v>613.73</v>
      </c>
      <c r="O91" s="172">
        <f>ROUND(M91+N91,2)</f>
        <v>2698.98</v>
      </c>
      <c r="P91" s="135"/>
      <c r="Q91" s="135"/>
      <c r="R91" s="135"/>
      <c r="S91" s="135"/>
      <c r="T91" s="135"/>
      <c r="U91" s="135"/>
      <c r="V91" s="135"/>
      <c r="W91" s="135"/>
      <c r="X91" s="135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5"/>
      <c r="AV91" s="135"/>
      <c r="AW91" s="135"/>
    </row>
    <row r="92" spans="1:944" s="121" customFormat="1" x14ac:dyDescent="0.25">
      <c r="A92" s="132" t="s">
        <v>20</v>
      </c>
      <c r="B92" s="127" t="s">
        <v>26</v>
      </c>
      <c r="C92" s="128">
        <v>5318</v>
      </c>
      <c r="D92" s="49" t="s">
        <v>68</v>
      </c>
      <c r="E92" s="128" t="s">
        <v>31</v>
      </c>
      <c r="F92" s="173" t="s">
        <v>87</v>
      </c>
      <c r="G92" s="164">
        <v>15.7</v>
      </c>
      <c r="H92" s="174">
        <f>F92*G92</f>
        <v>0.97339999999999993</v>
      </c>
      <c r="I92" s="175"/>
      <c r="J92" s="176"/>
      <c r="K92" s="177"/>
      <c r="L92" s="178"/>
      <c r="M92" s="179"/>
      <c r="N92" s="180"/>
      <c r="O92" s="180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JH92" s="123"/>
    </row>
    <row r="93" spans="1:944" s="121" customFormat="1" x14ac:dyDescent="0.25">
      <c r="A93" s="132" t="s">
        <v>20</v>
      </c>
      <c r="B93" s="127" t="s">
        <v>26</v>
      </c>
      <c r="C93" s="128">
        <v>7311</v>
      </c>
      <c r="D93" s="49" t="s">
        <v>70</v>
      </c>
      <c r="E93" s="128" t="s">
        <v>31</v>
      </c>
      <c r="F93" s="173" t="s">
        <v>88</v>
      </c>
      <c r="G93" s="164">
        <v>31.56</v>
      </c>
      <c r="H93" s="174">
        <f>F93*G93</f>
        <v>6.5234519999999998</v>
      </c>
      <c r="I93" s="175"/>
      <c r="J93" s="176"/>
      <c r="K93" s="177"/>
      <c r="L93" s="178"/>
      <c r="M93" s="179"/>
      <c r="N93" s="180"/>
      <c r="O93" s="180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JH93" s="123"/>
    </row>
    <row r="94" spans="1:944" s="121" customFormat="1" x14ac:dyDescent="0.25">
      <c r="A94" s="132" t="s">
        <v>20</v>
      </c>
      <c r="B94" s="127" t="s">
        <v>22</v>
      </c>
      <c r="C94" s="128">
        <v>88310</v>
      </c>
      <c r="D94" s="49" t="s">
        <v>30</v>
      </c>
      <c r="E94" s="128" t="s">
        <v>24</v>
      </c>
      <c r="F94" s="173" t="s">
        <v>89</v>
      </c>
      <c r="G94" s="164">
        <v>26.47</v>
      </c>
      <c r="H94" s="174"/>
      <c r="I94" s="175">
        <f>F94*G94</f>
        <v>13.939101999999998</v>
      </c>
      <c r="J94" s="176"/>
      <c r="K94" s="177"/>
      <c r="L94" s="178"/>
      <c r="M94" s="179"/>
      <c r="N94" s="180"/>
      <c r="O94" s="180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JH94" s="123"/>
    </row>
    <row r="95" spans="1:944" s="73" customFormat="1" x14ac:dyDescent="0.25">
      <c r="A95" s="79"/>
      <c r="B95" s="80"/>
      <c r="C95" s="81"/>
      <c r="D95" s="82"/>
      <c r="E95" s="83"/>
      <c r="F95" s="187"/>
      <c r="G95" s="188"/>
      <c r="H95" s="189"/>
      <c r="I95" s="188"/>
      <c r="J95" s="190"/>
      <c r="K95" s="191"/>
      <c r="L95" s="192"/>
      <c r="M95" s="193"/>
      <c r="N95" s="194"/>
      <c r="O95" s="194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6"/>
      <c r="AH95" s="116"/>
      <c r="AI95" s="116"/>
      <c r="AJ95" s="116"/>
      <c r="AK95" s="116"/>
      <c r="AL95" s="116"/>
      <c r="AM95" s="116"/>
      <c r="AN95" s="116"/>
      <c r="AO95" s="116"/>
      <c r="AP95" s="116"/>
      <c r="AQ95" s="116"/>
      <c r="AR95" s="116"/>
      <c r="AS95" s="116"/>
      <c r="AT95" s="116"/>
      <c r="AU95" s="116"/>
      <c r="AV95" s="116"/>
      <c r="AW95" s="116"/>
    </row>
    <row r="96" spans="1:944" s="126" customFormat="1" ht="33.75" x14ac:dyDescent="0.25">
      <c r="A96" s="124" t="s">
        <v>20</v>
      </c>
      <c r="B96" s="38" t="s">
        <v>90</v>
      </c>
      <c r="C96" s="125" t="s">
        <v>119</v>
      </c>
      <c r="D96" s="131" t="s">
        <v>95</v>
      </c>
      <c r="E96" s="125" t="s">
        <v>21</v>
      </c>
      <c r="F96" s="165">
        <v>100</v>
      </c>
      <c r="G96" s="166"/>
      <c r="H96" s="167">
        <f>ROUND(SUM(H97:H99),2)</f>
        <v>4.22</v>
      </c>
      <c r="I96" s="167">
        <f>ROUND(SUM(I97:I99),2)</f>
        <v>17.940000000000001</v>
      </c>
      <c r="J96" s="168">
        <f>H96+I96</f>
        <v>22.16</v>
      </c>
      <c r="K96" s="169">
        <f>F96*H96</f>
        <v>422</v>
      </c>
      <c r="L96" s="170">
        <f>F96*I96</f>
        <v>1794.0000000000002</v>
      </c>
      <c r="M96" s="171">
        <f>K96+L96</f>
        <v>2216</v>
      </c>
      <c r="N96" s="172">
        <f>ROUND(M96*$N$5,2)</f>
        <v>652.21</v>
      </c>
      <c r="O96" s="172">
        <f>ROUND(M96+N96,2)</f>
        <v>2868.21</v>
      </c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</row>
    <row r="97" spans="1:944" s="121" customFormat="1" x14ac:dyDescent="0.25">
      <c r="A97" s="132" t="s">
        <v>20</v>
      </c>
      <c r="B97" s="127" t="s">
        <v>26</v>
      </c>
      <c r="C97" s="128">
        <v>5318</v>
      </c>
      <c r="D97" s="49" t="s">
        <v>68</v>
      </c>
      <c r="E97" s="128" t="s">
        <v>31</v>
      </c>
      <c r="F97" s="173" t="s">
        <v>91</v>
      </c>
      <c r="G97" s="164">
        <v>15.7</v>
      </c>
      <c r="H97" s="174">
        <f>F97*G97</f>
        <v>0.19938999999999998</v>
      </c>
      <c r="I97" s="175"/>
      <c r="J97" s="176"/>
      <c r="K97" s="177"/>
      <c r="L97" s="178"/>
      <c r="M97" s="179"/>
      <c r="N97" s="180"/>
      <c r="O97" s="180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JH97" s="123"/>
    </row>
    <row r="98" spans="1:944" s="121" customFormat="1" x14ac:dyDescent="0.25">
      <c r="A98" s="132" t="s">
        <v>20</v>
      </c>
      <c r="B98" s="127" t="s">
        <v>26</v>
      </c>
      <c r="C98" s="128">
        <v>7311</v>
      </c>
      <c r="D98" s="49" t="s">
        <v>70</v>
      </c>
      <c r="E98" s="128" t="s">
        <v>31</v>
      </c>
      <c r="F98" s="173" t="s">
        <v>92</v>
      </c>
      <c r="G98" s="164">
        <v>31.56</v>
      </c>
      <c r="H98" s="174">
        <f>F98*G98</f>
        <v>4.0207440000000005</v>
      </c>
      <c r="I98" s="175"/>
      <c r="J98" s="176"/>
      <c r="K98" s="177"/>
      <c r="L98" s="178"/>
      <c r="M98" s="179"/>
      <c r="N98" s="180"/>
      <c r="O98" s="180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JH98" s="123"/>
    </row>
    <row r="99" spans="1:944" s="121" customFormat="1" x14ac:dyDescent="0.25">
      <c r="A99" s="132" t="s">
        <v>20</v>
      </c>
      <c r="B99" s="127" t="s">
        <v>22</v>
      </c>
      <c r="C99" s="128">
        <v>88310</v>
      </c>
      <c r="D99" s="49" t="s">
        <v>30</v>
      </c>
      <c r="E99" s="128" t="s">
        <v>24</v>
      </c>
      <c r="F99" s="173" t="s">
        <v>93</v>
      </c>
      <c r="G99" s="164">
        <v>26.47</v>
      </c>
      <c r="H99" s="174"/>
      <c r="I99" s="175">
        <f>F99*G99</f>
        <v>17.944012999999998</v>
      </c>
      <c r="J99" s="176"/>
      <c r="K99" s="177"/>
      <c r="L99" s="178"/>
      <c r="M99" s="179"/>
      <c r="N99" s="180"/>
      <c r="O99" s="180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JH99" s="123"/>
    </row>
    <row r="100" spans="1:944" s="121" customFormat="1" x14ac:dyDescent="0.25">
      <c r="A100" s="132"/>
      <c r="B100" s="127"/>
      <c r="C100" s="128"/>
      <c r="D100" s="49"/>
      <c r="E100" s="128"/>
      <c r="F100" s="173"/>
      <c r="G100" s="164"/>
      <c r="H100" s="219"/>
      <c r="I100" s="164"/>
      <c r="J100" s="220"/>
      <c r="K100" s="221"/>
      <c r="L100" s="222"/>
      <c r="M100" s="223"/>
      <c r="N100" s="180"/>
      <c r="O100" s="180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JH100" s="254"/>
    </row>
    <row r="101" spans="1:944" s="78" customFormat="1" ht="15.75" x14ac:dyDescent="0.25">
      <c r="A101" s="34"/>
      <c r="B101" s="34"/>
      <c r="C101" s="34">
        <v>3</v>
      </c>
      <c r="D101" s="77" t="s">
        <v>163</v>
      </c>
      <c r="E101" s="35"/>
      <c r="F101" s="184"/>
      <c r="G101" s="184"/>
      <c r="H101" s="184"/>
      <c r="I101" s="184"/>
      <c r="J101" s="184"/>
      <c r="K101" s="185"/>
      <c r="L101" s="185"/>
      <c r="M101" s="185"/>
      <c r="N101" s="185"/>
      <c r="O101" s="186">
        <f>SUM(O102:O107)</f>
        <v>78.239999999999995</v>
      </c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19"/>
      <c r="AH101" s="119"/>
      <c r="AI101" s="119"/>
      <c r="AJ101" s="119"/>
      <c r="AK101" s="119"/>
      <c r="AL101" s="119"/>
      <c r="AM101" s="119"/>
      <c r="AN101" s="119"/>
      <c r="AO101" s="119"/>
      <c r="AP101" s="119"/>
      <c r="AQ101" s="119"/>
      <c r="AR101" s="119"/>
      <c r="AS101" s="119"/>
      <c r="AT101" s="119"/>
      <c r="AU101" s="119"/>
      <c r="AV101" s="119"/>
      <c r="AW101" s="119"/>
    </row>
    <row r="102" spans="1:944" s="73" customFormat="1" x14ac:dyDescent="0.25">
      <c r="A102" s="276"/>
      <c r="B102" s="80"/>
      <c r="C102" s="81"/>
      <c r="D102" s="82"/>
      <c r="E102" s="83"/>
      <c r="F102" s="187"/>
      <c r="G102" s="188"/>
      <c r="H102" s="189"/>
      <c r="I102" s="188"/>
      <c r="J102" s="190"/>
      <c r="K102" s="191"/>
      <c r="L102" s="192"/>
      <c r="M102" s="193"/>
      <c r="N102" s="194"/>
      <c r="O102" s="194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16"/>
      <c r="AI102" s="116"/>
      <c r="AJ102" s="116"/>
      <c r="AK102" s="116"/>
      <c r="AL102" s="116"/>
      <c r="AM102" s="116"/>
      <c r="AN102" s="116"/>
      <c r="AO102" s="116"/>
      <c r="AP102" s="116"/>
      <c r="AQ102" s="116"/>
      <c r="AR102" s="116"/>
      <c r="AS102" s="116"/>
      <c r="AT102" s="116"/>
      <c r="AU102" s="116"/>
      <c r="AV102" s="116"/>
      <c r="AW102" s="116"/>
    </row>
    <row r="103" spans="1:944" s="72" customFormat="1" ht="12.75" x14ac:dyDescent="0.25">
      <c r="A103" s="69"/>
      <c r="B103" s="69"/>
      <c r="C103" s="70"/>
      <c r="D103" s="133" t="s">
        <v>164</v>
      </c>
      <c r="E103" s="70"/>
      <c r="F103" s="195"/>
      <c r="G103" s="196"/>
      <c r="H103" s="197"/>
      <c r="I103" s="198"/>
      <c r="J103" s="199"/>
      <c r="K103" s="200"/>
      <c r="L103" s="201"/>
      <c r="M103" s="202"/>
      <c r="N103" s="203"/>
      <c r="O103" s="203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  <c r="AJ103" s="115"/>
      <c r="AK103" s="115"/>
      <c r="AL103" s="115"/>
      <c r="AM103" s="115"/>
      <c r="AN103" s="115"/>
      <c r="AO103" s="115"/>
      <c r="AP103" s="115"/>
      <c r="AQ103" s="115"/>
      <c r="AR103" s="115"/>
      <c r="AS103" s="115"/>
      <c r="AT103" s="115"/>
      <c r="AU103" s="115"/>
      <c r="AV103" s="115"/>
      <c r="AW103" s="115"/>
    </row>
    <row r="104" spans="1:944" s="126" customFormat="1" ht="22.5" x14ac:dyDescent="0.25">
      <c r="A104" s="38" t="s">
        <v>20</v>
      </c>
      <c r="B104" s="38" t="s">
        <v>166</v>
      </c>
      <c r="C104" s="125" t="s">
        <v>165</v>
      </c>
      <c r="D104" s="131" t="s">
        <v>167</v>
      </c>
      <c r="E104" s="125" t="s">
        <v>27</v>
      </c>
      <c r="F104" s="165">
        <v>5</v>
      </c>
      <c r="G104" s="166"/>
      <c r="H104" s="167">
        <f>ROUND(SUM(H105:H106),2)</f>
        <v>4.6900000000000004</v>
      </c>
      <c r="I104" s="167">
        <f>ROUND(SUM(I105:I106),2)</f>
        <v>7.4</v>
      </c>
      <c r="J104" s="168">
        <f>H104+I104</f>
        <v>12.09</v>
      </c>
      <c r="K104" s="169">
        <f>F104*H104</f>
        <v>23.450000000000003</v>
      </c>
      <c r="L104" s="170">
        <f>F104*I104</f>
        <v>37</v>
      </c>
      <c r="M104" s="171">
        <f>K104+L104</f>
        <v>60.45</v>
      </c>
      <c r="N104" s="172">
        <f>ROUND(M104*$N$5,2)</f>
        <v>17.79</v>
      </c>
      <c r="O104" s="172">
        <f>ROUND(M104+N104,2)</f>
        <v>78.239999999999995</v>
      </c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</row>
    <row r="105" spans="1:944" s="130" customFormat="1" ht="14.25" x14ac:dyDescent="0.25">
      <c r="A105" s="240" t="s">
        <v>20</v>
      </c>
      <c r="B105" s="127" t="s">
        <v>22</v>
      </c>
      <c r="C105" s="128">
        <v>142</v>
      </c>
      <c r="D105" s="49" t="s">
        <v>140</v>
      </c>
      <c r="E105" s="128" t="s">
        <v>168</v>
      </c>
      <c r="F105" s="173">
        <v>0.16129032258064516</v>
      </c>
      <c r="G105" s="164">
        <v>29.06</v>
      </c>
      <c r="H105" s="174">
        <f>F105*G105</f>
        <v>4.6870967741935479</v>
      </c>
      <c r="I105" s="175"/>
      <c r="J105" s="176"/>
      <c r="K105" s="177"/>
      <c r="L105" s="178"/>
      <c r="M105" s="179"/>
      <c r="N105" s="180"/>
      <c r="O105" s="180"/>
      <c r="P105" s="136"/>
      <c r="Q105" s="136"/>
      <c r="R105" s="136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</row>
    <row r="106" spans="1:944" s="130" customFormat="1" ht="14.25" x14ac:dyDescent="0.25">
      <c r="A106" s="240" t="s">
        <v>20</v>
      </c>
      <c r="B106" s="127" t="s">
        <v>22</v>
      </c>
      <c r="C106" s="128">
        <v>88316</v>
      </c>
      <c r="D106" s="49" t="s">
        <v>25</v>
      </c>
      <c r="E106" s="128" t="s">
        <v>24</v>
      </c>
      <c r="F106" s="173">
        <v>0.374</v>
      </c>
      <c r="G106" s="164">
        <v>19.78</v>
      </c>
      <c r="H106" s="174"/>
      <c r="I106" s="175">
        <f>F106*G106</f>
        <v>7.3977200000000005</v>
      </c>
      <c r="J106" s="176"/>
      <c r="K106" s="177"/>
      <c r="L106" s="178"/>
      <c r="M106" s="179"/>
      <c r="N106" s="180"/>
      <c r="O106" s="180"/>
      <c r="P106" s="136"/>
      <c r="Q106" s="136"/>
      <c r="R106" s="136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</row>
    <row r="107" spans="1:944" s="3" customFormat="1" ht="14.25" x14ac:dyDescent="0.2">
      <c r="A107" s="51"/>
      <c r="B107" s="52"/>
      <c r="C107" s="53"/>
      <c r="D107" s="54"/>
      <c r="E107" s="55"/>
      <c r="F107" s="173"/>
      <c r="G107" s="164"/>
      <c r="H107" s="174"/>
      <c r="I107" s="175"/>
      <c r="J107" s="176"/>
      <c r="K107" s="177"/>
      <c r="L107" s="178"/>
      <c r="M107" s="179"/>
      <c r="N107" s="183"/>
      <c r="O107" s="183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07"/>
      <c r="AW107" s="107"/>
    </row>
    <row r="108" spans="1:944" ht="23.25" customHeight="1" x14ac:dyDescent="0.25">
      <c r="A108" s="93" t="s">
        <v>1</v>
      </c>
      <c r="B108" s="94"/>
      <c r="C108" s="94"/>
      <c r="D108" s="94"/>
      <c r="E108" s="94"/>
      <c r="F108" s="94"/>
      <c r="G108" s="157"/>
      <c r="H108" s="157"/>
      <c r="I108" s="157"/>
      <c r="J108" s="95"/>
      <c r="K108" s="96" t="s">
        <v>42</v>
      </c>
      <c r="L108" s="96" t="s">
        <v>43</v>
      </c>
      <c r="M108" s="96" t="s">
        <v>1</v>
      </c>
      <c r="N108" s="96" t="s">
        <v>44</v>
      </c>
      <c r="O108" s="97" t="s">
        <v>45</v>
      </c>
      <c r="R108" s="134"/>
      <c r="S108" s="134"/>
      <c r="T108" s="134"/>
      <c r="U108" s="134"/>
      <c r="V108" s="134"/>
      <c r="W108" s="134"/>
    </row>
    <row r="109" spans="1:944" ht="19.5" x14ac:dyDescent="0.25">
      <c r="A109" s="98"/>
      <c r="B109" s="99"/>
      <c r="C109" s="99"/>
      <c r="D109" s="99"/>
      <c r="E109" s="99"/>
      <c r="F109" s="99"/>
      <c r="G109" s="158"/>
      <c r="H109" s="158"/>
      <c r="I109" s="158"/>
      <c r="J109" s="100"/>
      <c r="K109" s="306">
        <f>SUM(K12:K107)</f>
        <v>72611.545799999993</v>
      </c>
      <c r="L109" s="306">
        <f>SUM(L12:L107)</f>
        <v>169873.66639999999</v>
      </c>
      <c r="M109" s="306">
        <f>SUM(M12:M107)</f>
        <v>242485.21220000001</v>
      </c>
      <c r="N109" s="306">
        <f>SUM(N12:N107)</f>
        <v>71367.468023653273</v>
      </c>
      <c r="O109" s="306">
        <f>SUM(O12:O107)/2</f>
        <v>313852.68802365317</v>
      </c>
      <c r="R109" s="134"/>
      <c r="S109" s="134"/>
      <c r="T109" s="134"/>
      <c r="U109" s="134"/>
      <c r="V109" s="134"/>
      <c r="W109" s="134"/>
    </row>
  </sheetData>
  <sheetProtection selectLockedCells="1" selectUnlockedCells="1"/>
  <mergeCells count="11">
    <mergeCell ref="A1:O3"/>
    <mergeCell ref="A10:A11"/>
    <mergeCell ref="B10:B11"/>
    <mergeCell ref="C10:C11"/>
    <mergeCell ref="D10:D11"/>
    <mergeCell ref="E10:E11"/>
    <mergeCell ref="F10:F11"/>
    <mergeCell ref="H10:J10"/>
    <mergeCell ref="K10:M10"/>
    <mergeCell ref="N10:N11"/>
    <mergeCell ref="O10:O11"/>
  </mergeCells>
  <conditionalFormatting sqref="B26 B19">
    <cfRule type="cellIs" dxfId="0" priority="161" operator="equal">
      <formula>"Cotação Balaroti"</formula>
    </cfRule>
  </conditionalFormatting>
  <printOptions horizontalCentered="1"/>
  <pageMargins left="0.11811023622047245" right="0.19685039370078741" top="0.35433070866141736" bottom="0.74803149606299213" header="0.31496062992125984" footer="0.31496062992125984"/>
  <pageSetup paperSize="9" scale="54" firstPageNumber="0" fitToHeight="70" orientation="landscape" r:id="rId1"/>
  <headerFooter>
    <oddFooter>&amp;CPlanilha Orçamentária EstimativaVT Dois Vizinhos&amp;R&amp;P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3"/>
  <sheetViews>
    <sheetView zoomScale="80" zoomScaleNormal="80" workbookViewId="0">
      <selection activeCell="C31" sqref="C31"/>
    </sheetView>
  </sheetViews>
  <sheetFormatPr defaultRowHeight="15" x14ac:dyDescent="0.25"/>
  <cols>
    <col min="1" max="1" width="37.140625"/>
    <col min="2" max="2" width="15.85546875"/>
    <col min="3" max="3" width="16"/>
    <col min="4" max="4" width="22.85546875" customWidth="1"/>
    <col min="5" max="5" width="8.5703125"/>
    <col min="6" max="6" width="18.28515625" customWidth="1"/>
    <col min="7" max="1025" width="8.5703125"/>
  </cols>
  <sheetData>
    <row r="1" spans="1:4" s="101" customFormat="1" ht="15.75" customHeight="1" x14ac:dyDescent="0.25">
      <c r="A1" s="285" t="s">
        <v>172</v>
      </c>
      <c r="B1" s="285"/>
      <c r="C1" s="285"/>
    </row>
    <row r="2" spans="1:4" s="101" customFormat="1" ht="15.75" x14ac:dyDescent="0.25">
      <c r="A2" s="285"/>
      <c r="B2" s="285"/>
      <c r="C2" s="285"/>
    </row>
    <row r="3" spans="1:4" x14ac:dyDescent="0.25">
      <c r="A3" s="102"/>
      <c r="B3" s="286"/>
      <c r="C3" s="103"/>
      <c r="D3" s="121"/>
    </row>
    <row r="4" spans="1:4" ht="15.75" customHeight="1" x14ac:dyDescent="0.25">
      <c r="A4" s="287" t="s">
        <v>46</v>
      </c>
      <c r="B4" s="287"/>
      <c r="C4" s="288">
        <v>2.07E-2</v>
      </c>
      <c r="D4" s="121"/>
    </row>
    <row r="5" spans="1:4" ht="15.75" customHeight="1" x14ac:dyDescent="0.25">
      <c r="A5" s="287" t="s">
        <v>47</v>
      </c>
      <c r="B5" s="287"/>
      <c r="C5" s="288">
        <v>3.5000000000000003E-2</v>
      </c>
      <c r="D5" s="121"/>
    </row>
    <row r="6" spans="1:4" ht="15.75" customHeight="1" x14ac:dyDescent="0.25">
      <c r="A6" s="287" t="s">
        <v>48</v>
      </c>
      <c r="B6" s="287"/>
      <c r="C6" s="288">
        <v>1.23E-2</v>
      </c>
      <c r="D6" s="121"/>
    </row>
    <row r="7" spans="1:4" ht="15.75" customHeight="1" x14ac:dyDescent="0.25">
      <c r="A7" s="287" t="s">
        <v>49</v>
      </c>
      <c r="B7" s="287"/>
      <c r="C7" s="288">
        <v>7.0000000000000007E-2</v>
      </c>
      <c r="D7" s="121"/>
    </row>
    <row r="8" spans="1:4" ht="15.75" customHeight="1" x14ac:dyDescent="0.25">
      <c r="A8" s="287" t="s">
        <v>50</v>
      </c>
      <c r="B8" s="289" t="s">
        <v>51</v>
      </c>
      <c r="C8" s="288">
        <v>0.03</v>
      </c>
      <c r="D8" s="121"/>
    </row>
    <row r="9" spans="1:4" x14ac:dyDescent="0.25">
      <c r="A9" s="287"/>
      <c r="B9" s="290" t="s">
        <v>52</v>
      </c>
      <c r="C9" s="291">
        <v>4.4999999999999998E-2</v>
      </c>
      <c r="D9" s="121"/>
    </row>
    <row r="10" spans="1:4" x14ac:dyDescent="0.25">
      <c r="A10" s="287"/>
      <c r="B10" s="289" t="s">
        <v>53</v>
      </c>
      <c r="C10" s="288">
        <v>6.4999999999999997E-3</v>
      </c>
      <c r="D10" s="121"/>
    </row>
    <row r="11" spans="1:4" x14ac:dyDescent="0.25">
      <c r="A11" s="287"/>
      <c r="B11" s="289" t="s">
        <v>54</v>
      </c>
      <c r="C11" s="292">
        <f>+D22</f>
        <v>3.5027634233606268E-2</v>
      </c>
      <c r="D11" s="121"/>
    </row>
    <row r="12" spans="1:4" x14ac:dyDescent="0.25">
      <c r="A12" s="102"/>
      <c r="B12" s="286"/>
      <c r="C12" s="103"/>
      <c r="D12" s="121"/>
    </row>
    <row r="13" spans="1:4" x14ac:dyDescent="0.25">
      <c r="A13" s="293" t="s">
        <v>55</v>
      </c>
      <c r="B13" s="293"/>
      <c r="C13" s="294">
        <f>C4+C5</f>
        <v>5.57E-2</v>
      </c>
      <c r="D13" s="121"/>
    </row>
    <row r="14" spans="1:4" ht="26.25" customHeight="1" x14ac:dyDescent="0.25">
      <c r="A14" s="293" t="s">
        <v>56</v>
      </c>
      <c r="B14" s="293"/>
      <c r="C14" s="294">
        <f>C6</f>
        <v>1.23E-2</v>
      </c>
      <c r="D14" s="121"/>
    </row>
    <row r="15" spans="1:4" ht="15" customHeight="1" x14ac:dyDescent="0.25">
      <c r="A15" s="293" t="s">
        <v>57</v>
      </c>
      <c r="B15" s="293"/>
      <c r="C15" s="294">
        <f>C7</f>
        <v>7.0000000000000007E-2</v>
      </c>
      <c r="D15" s="121"/>
    </row>
    <row r="16" spans="1:4" ht="15" customHeight="1" x14ac:dyDescent="0.25">
      <c r="A16" s="293" t="s">
        <v>58</v>
      </c>
      <c r="B16" s="293"/>
      <c r="C16" s="294">
        <f>SUM(C8:C11)</f>
        <v>0.11652763423360626</v>
      </c>
      <c r="D16" s="121"/>
    </row>
    <row r="17" spans="1:4" ht="15" customHeight="1" x14ac:dyDescent="0.25">
      <c r="A17" s="102"/>
      <c r="B17" s="286"/>
      <c r="C17" s="103"/>
      <c r="D17" s="121"/>
    </row>
    <row r="18" spans="1:4" x14ac:dyDescent="0.25">
      <c r="A18" s="295" t="s">
        <v>59</v>
      </c>
      <c r="B18" s="295"/>
      <c r="C18" s="296">
        <f>((1+C13)*(1+C14)*(1+C15)/(1-C16))-1</f>
        <v>0.29431673474930231</v>
      </c>
      <c r="D18" s="121"/>
    </row>
    <row r="19" spans="1:4" x14ac:dyDescent="0.25">
      <c r="A19" s="102"/>
      <c r="B19" s="286"/>
      <c r="C19" s="103"/>
      <c r="D19" s="121"/>
    </row>
    <row r="20" spans="1:4" x14ac:dyDescent="0.25">
      <c r="A20" s="297"/>
      <c r="B20" s="298" t="s">
        <v>42</v>
      </c>
      <c r="C20" s="299" t="s">
        <v>60</v>
      </c>
      <c r="D20" s="299" t="s">
        <v>1</v>
      </c>
    </row>
    <row r="21" spans="1:4" s="66" customFormat="1" ht="18" customHeight="1" x14ac:dyDescent="0.2">
      <c r="A21" s="300"/>
      <c r="B21" s="301">
        <f>+'LOTE 01 - PLANILHA ANALÍTICA'!K109</f>
        <v>72611.545799999993</v>
      </c>
      <c r="C21" s="302">
        <f>+'LOTE 01 - PLANILHA ANALÍTICA'!L109</f>
        <v>169873.66639999999</v>
      </c>
      <c r="D21" s="302">
        <f>+B21+C21</f>
        <v>242485.21219999998</v>
      </c>
    </row>
    <row r="22" spans="1:4" x14ac:dyDescent="0.25">
      <c r="A22" s="303" t="s">
        <v>171</v>
      </c>
      <c r="B22" s="303"/>
      <c r="C22" s="304">
        <f>C21*(5/100)</f>
        <v>8493.6833200000001</v>
      </c>
      <c r="D22" s="305">
        <f>C22/D21</f>
        <v>3.5027634233606268E-2</v>
      </c>
    </row>
    <row r="23" spans="1:4" x14ac:dyDescent="0.25">
      <c r="A23" s="121"/>
      <c r="B23" s="121"/>
      <c r="C23" s="121"/>
      <c r="D23" s="121"/>
    </row>
  </sheetData>
  <mergeCells count="12">
    <mergeCell ref="A1:C2"/>
    <mergeCell ref="A4:B4"/>
    <mergeCell ref="A5:B5"/>
    <mergeCell ref="A6:B6"/>
    <mergeCell ref="A7:B7"/>
    <mergeCell ref="A8:A11"/>
    <mergeCell ref="A13:B13"/>
    <mergeCell ref="A14:B14"/>
    <mergeCell ref="A15:B15"/>
    <mergeCell ref="A16:B16"/>
    <mergeCell ref="A18:B18"/>
    <mergeCell ref="A22:B22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3"/>
  <sheetViews>
    <sheetView zoomScale="65" zoomScaleNormal="65" workbookViewId="0">
      <selection activeCell="A15" sqref="A15"/>
    </sheetView>
  </sheetViews>
  <sheetFormatPr defaultRowHeight="15" x14ac:dyDescent="0.25"/>
  <cols>
    <col min="1" max="1" width="9.140625" style="255"/>
    <col min="2" max="2" width="65.42578125" style="255" customWidth="1"/>
    <col min="3" max="3" width="18.28515625" style="255" customWidth="1"/>
    <col min="4" max="4" width="20.7109375" style="255" customWidth="1"/>
    <col min="5" max="5" width="24.42578125" style="255" bestFit="1" customWidth="1"/>
    <col min="6" max="6" width="20.7109375" style="255" customWidth="1"/>
    <col min="7" max="7" width="19.42578125" style="255" customWidth="1"/>
    <col min="8" max="11" width="20.7109375" style="255" customWidth="1"/>
    <col min="12" max="16384" width="9.140625" style="255"/>
  </cols>
  <sheetData>
    <row r="1" spans="1:11" ht="21.75" customHeight="1" thickBot="1" x14ac:dyDescent="0.3">
      <c r="A1" s="283" t="s">
        <v>158</v>
      </c>
      <c r="B1" s="284"/>
      <c r="C1" s="284"/>
      <c r="D1" s="284"/>
      <c r="E1" s="284"/>
      <c r="F1" s="284"/>
      <c r="G1" s="284"/>
      <c r="H1" s="284"/>
      <c r="I1" s="284"/>
      <c r="J1" s="284"/>
      <c r="K1" s="264"/>
    </row>
    <row r="2" spans="1:11" ht="50.25" customHeight="1" thickBot="1" x14ac:dyDescent="0.3">
      <c r="A2" s="263" t="s">
        <v>0</v>
      </c>
      <c r="B2" s="262" t="s">
        <v>157</v>
      </c>
      <c r="C2" s="261" t="s">
        <v>156</v>
      </c>
      <c r="D2" s="261" t="s">
        <v>153</v>
      </c>
      <c r="E2" s="260" t="s">
        <v>155</v>
      </c>
      <c r="F2" s="260" t="s">
        <v>153</v>
      </c>
      <c r="G2" s="259" t="s">
        <v>154</v>
      </c>
      <c r="H2" s="259" t="s">
        <v>153</v>
      </c>
      <c r="I2" s="258" t="s">
        <v>152</v>
      </c>
      <c r="J2" s="257" t="s">
        <v>151</v>
      </c>
      <c r="K2" s="256" t="s">
        <v>150</v>
      </c>
    </row>
    <row r="3" spans="1:11" ht="46.5" customHeight="1" thickBot="1" x14ac:dyDescent="0.3">
      <c r="A3" s="265">
        <v>1</v>
      </c>
      <c r="B3" s="266" t="s">
        <v>159</v>
      </c>
      <c r="C3" s="267" t="s">
        <v>160</v>
      </c>
      <c r="D3" s="268">
        <v>104.71</v>
      </c>
      <c r="E3" s="269" t="s">
        <v>161</v>
      </c>
      <c r="F3" s="270">
        <v>133.19</v>
      </c>
      <c r="G3" s="271" t="s">
        <v>162</v>
      </c>
      <c r="H3" s="272">
        <v>132.38999999999999</v>
      </c>
      <c r="I3" s="273">
        <f>(D3+F3+H3)/3</f>
        <v>123.42999999999999</v>
      </c>
      <c r="J3" s="274">
        <f>MEDIAN(D3,F3,H3)</f>
        <v>132.38999999999999</v>
      </c>
      <c r="K3" s="275">
        <f>MIN(I3:J3)</f>
        <v>123.42999999999999</v>
      </c>
    </row>
  </sheetData>
  <mergeCells count="1">
    <mergeCell ref="A1:J1"/>
  </mergeCells>
  <pageMargins left="0.51181102362204722" right="0.51181102362204722" top="0.78740157480314965" bottom="0.78740157480314965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LOTE 01 - PLANILHA ANALÍTICA</vt:lpstr>
      <vt:lpstr>LOTE 01- BDI</vt:lpstr>
      <vt:lpstr>MAPA COTAÇÕES CIVIL</vt:lpstr>
      <vt:lpstr>'LOTE 01 - PLANILHA ANALÍTICA'!Area_de_impressao</vt:lpstr>
      <vt:lpstr>'LOTE 01- BDI'!Area_de_impressao</vt:lpstr>
      <vt:lpstr>'LOTE 01 - PLANILHA ANALÍTICA'!Excel_BuiltIn_Print_Area</vt:lpstr>
      <vt:lpstr>'LOTE 01 - PLANILHA ANALÍTICA'!Titulos_de_impressao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Conceiçao Ciscato De Lima</dc:creator>
  <cp:lastModifiedBy>Patricia Bruel</cp:lastModifiedBy>
  <cp:revision>22</cp:revision>
  <cp:lastPrinted>2022-03-22T21:07:43Z</cp:lastPrinted>
  <dcterms:created xsi:type="dcterms:W3CDTF">2018-09-24T14:43:37Z</dcterms:created>
  <dcterms:modified xsi:type="dcterms:W3CDTF">2022-05-19T22:42:45Z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