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L: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TabUnica" sheetId="2" r:id="rId1"/>
    <sheet name="JT-Mensal" sheetId="4" state="hidden" r:id="rId2"/>
    <sheet name="Tab-Acumulado" sheetId="6" state="hidden" r:id="rId3"/>
    <sheet name="FADT" sheetId="1" state="hidden" r:id="rId4"/>
    <sheet name="IPCA-E" sheetId="5" state="hidden" r:id="rId5"/>
    <sheet name="Moeda" sheetId="7" state="hidden" r:id="rId6"/>
  </sheets>
  <externalReferences>
    <externalReference r:id="rId7"/>
    <externalReference r:id="rId8"/>
    <externalReference r:id="rId9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3">FADT!$A$537:$H$582</definedName>
    <definedName name="_xlnm.Print_Area" localSheetId="4">'IPCA-E'!$A$249:$H$294</definedName>
    <definedName name="_xlnm.Print_Area" localSheetId="1">'JT-Mensal'!$A$1:$L$95</definedName>
    <definedName name="_xlnm.Print_Area" localSheetId="2">'Tab-Acumulado'!$A$585:$D$630</definedName>
    <definedName name="_xlnm.Print_Area" localSheetId="0">TabUnica!$A$1:$K$95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C4" i="2" l="1"/>
  <c r="D4" i="2" s="1"/>
  <c r="E4" i="2" s="1"/>
  <c r="F4" i="2" s="1"/>
  <c r="G4" i="2" s="1"/>
  <c r="H4" i="2" s="1"/>
  <c r="I4" i="2" s="1"/>
  <c r="J4" i="2" s="1"/>
  <c r="K4" i="2" s="1"/>
  <c r="C17" i="2"/>
  <c r="D17" i="2" s="1"/>
  <c r="E17" i="2" s="1"/>
  <c r="F17" i="2" s="1"/>
  <c r="G17" i="2" s="1"/>
  <c r="H17" i="2" s="1"/>
  <c r="I17" i="2" s="1"/>
  <c r="J17" i="2" s="1"/>
  <c r="K17" i="2" s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J1000" i="6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B82" i="2" l="1"/>
  <c r="C82" i="2" s="1"/>
  <c r="F3" i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K82" i="2" l="1"/>
  <c r="K83" i="2" l="1"/>
  <c r="K84" i="2" l="1"/>
  <c r="K85" i="2" l="1"/>
  <c r="K86" i="2" l="1"/>
  <c r="K87" i="2" l="1"/>
  <c r="K88" i="2" l="1"/>
  <c r="K89" i="2" l="1"/>
  <c r="K90" i="2" l="1"/>
  <c r="K91" i="2" l="1"/>
  <c r="K92" i="2" l="1"/>
  <c r="K93" i="2" l="1"/>
  <c r="K94" i="2" l="1"/>
  <c r="E82" i="2" l="1"/>
  <c r="F82" i="2" l="1"/>
  <c r="E83" i="2"/>
  <c r="E84" i="2"/>
  <c r="E85" i="2"/>
  <c r="E86" i="2"/>
  <c r="E87" i="2"/>
  <c r="E88" i="2"/>
  <c r="E89" i="2"/>
  <c r="E90" i="2"/>
  <c r="E91" i="2"/>
  <c r="E92" i="2"/>
  <c r="E93" i="2"/>
  <c r="E94" i="2"/>
  <c r="G82" i="2" l="1"/>
  <c r="F83" i="2"/>
  <c r="F84" i="2"/>
  <c r="F85" i="2"/>
  <c r="F86" i="2"/>
  <c r="F87" i="2"/>
  <c r="F88" i="2"/>
  <c r="F89" i="2"/>
  <c r="F90" i="2"/>
  <c r="F91" i="2"/>
  <c r="F92" i="2"/>
  <c r="F93" i="2"/>
  <c r="F94" i="2"/>
  <c r="H82" i="2" l="1"/>
  <c r="G83" i="2"/>
  <c r="G84" i="2"/>
  <c r="G85" i="2"/>
  <c r="G86" i="2"/>
  <c r="G87" i="2"/>
  <c r="G88" i="2"/>
  <c r="G89" i="2"/>
  <c r="G90" i="2"/>
  <c r="G91" i="2"/>
  <c r="G92" i="2"/>
  <c r="G93" i="2"/>
  <c r="G94" i="2"/>
  <c r="I82" i="2" l="1"/>
  <c r="H83" i="2"/>
  <c r="H84" i="2"/>
  <c r="H85" i="2"/>
  <c r="H86" i="2"/>
  <c r="H87" i="2"/>
  <c r="H88" i="2"/>
  <c r="H89" i="2"/>
  <c r="H90" i="2"/>
  <c r="H91" i="2"/>
  <c r="H92" i="2"/>
  <c r="H93" i="2"/>
  <c r="H94" i="2"/>
  <c r="J82" i="2" l="1"/>
  <c r="I83" i="2"/>
  <c r="I84" i="2"/>
  <c r="I85" i="2"/>
  <c r="I86" i="2"/>
  <c r="I87" i="2"/>
  <c r="I88" i="2"/>
  <c r="I89" i="2"/>
  <c r="I90" i="2"/>
  <c r="I91" i="2"/>
  <c r="I92" i="2"/>
  <c r="I93" i="2"/>
  <c r="I94" i="2"/>
  <c r="J83" i="2" l="1"/>
  <c r="J84" i="2"/>
  <c r="J85" i="2"/>
  <c r="J86" i="2"/>
  <c r="J87" i="2"/>
  <c r="J88" i="2"/>
  <c r="J89" i="2"/>
  <c r="J90" i="2"/>
  <c r="J91" i="2"/>
  <c r="J92" i="2"/>
  <c r="J93" i="2"/>
  <c r="J94" i="2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N2" i="1" l="1"/>
  <c r="L81" i="4" l="1"/>
  <c r="H81" i="4"/>
  <c r="D81" i="4"/>
  <c r="K80" i="4"/>
  <c r="G80" i="4"/>
  <c r="C80" i="4"/>
  <c r="J79" i="4"/>
  <c r="F79" i="4"/>
  <c r="I78" i="4"/>
  <c r="E78" i="4"/>
  <c r="L77" i="4"/>
  <c r="H77" i="4"/>
  <c r="D77" i="4"/>
  <c r="K76" i="4"/>
  <c r="G76" i="4"/>
  <c r="J75" i="4"/>
  <c r="F75" i="4"/>
  <c r="I74" i="4"/>
  <c r="E74" i="4"/>
  <c r="L73" i="4"/>
  <c r="H73" i="4"/>
  <c r="D73" i="4"/>
  <c r="K72" i="4"/>
  <c r="G72" i="4"/>
  <c r="J71" i="4"/>
  <c r="F71" i="4"/>
  <c r="I70" i="4"/>
  <c r="E70" i="4"/>
  <c r="K81" i="4"/>
  <c r="G81" i="4"/>
  <c r="C81" i="4"/>
  <c r="J80" i="4"/>
  <c r="F80" i="4"/>
  <c r="I79" i="4"/>
  <c r="E79" i="4"/>
  <c r="L78" i="4"/>
  <c r="H78" i="4"/>
  <c r="D78" i="4"/>
  <c r="K77" i="4"/>
  <c r="G77" i="4"/>
  <c r="J76" i="4"/>
  <c r="F76" i="4"/>
  <c r="I75" i="4"/>
  <c r="E75" i="4"/>
  <c r="L74" i="4"/>
  <c r="H74" i="4"/>
  <c r="D74" i="4"/>
  <c r="K73" i="4"/>
  <c r="G73" i="4"/>
  <c r="J72" i="4"/>
  <c r="F72" i="4"/>
  <c r="I71" i="4"/>
  <c r="E71" i="4"/>
  <c r="L70" i="4"/>
  <c r="H70" i="4"/>
  <c r="D70" i="4"/>
  <c r="J81" i="4"/>
  <c r="F81" i="4"/>
  <c r="I80" i="4"/>
  <c r="E80" i="4"/>
  <c r="L79" i="4"/>
  <c r="H79" i="4"/>
  <c r="D79" i="4"/>
  <c r="K78" i="4"/>
  <c r="G78" i="4"/>
  <c r="C78" i="4"/>
  <c r="J77" i="4"/>
  <c r="F77" i="4"/>
  <c r="I76" i="4"/>
  <c r="E76" i="4"/>
  <c r="L75" i="4"/>
  <c r="H75" i="4"/>
  <c r="D75" i="4"/>
  <c r="K74" i="4"/>
  <c r="G74" i="4"/>
  <c r="J73" i="4"/>
  <c r="F73" i="4"/>
  <c r="I72" i="4"/>
  <c r="E72" i="4"/>
  <c r="L71" i="4"/>
  <c r="H71" i="4"/>
  <c r="D71" i="4"/>
  <c r="K70" i="4"/>
  <c r="G70" i="4"/>
  <c r="I81" i="4"/>
  <c r="D80" i="4"/>
  <c r="J78" i="4"/>
  <c r="E77" i="4"/>
  <c r="K75" i="4"/>
  <c r="F74" i="4"/>
  <c r="L72" i="4"/>
  <c r="G71" i="4"/>
  <c r="E81" i="4"/>
  <c r="K79" i="4"/>
  <c r="F78" i="4"/>
  <c r="L76" i="4"/>
  <c r="G75" i="4"/>
  <c r="H72" i="4"/>
  <c r="L80" i="4"/>
  <c r="G79" i="4"/>
  <c r="H76" i="4"/>
  <c r="I73" i="4"/>
  <c r="D72" i="4"/>
  <c r="J70" i="4"/>
  <c r="H80" i="4"/>
  <c r="J74" i="4"/>
  <c r="C79" i="4"/>
  <c r="E73" i="4"/>
  <c r="I77" i="4"/>
  <c r="K71" i="4"/>
  <c r="D76" i="4"/>
  <c r="F70" i="4"/>
  <c r="C77" i="4" l="1"/>
  <c r="C76" i="4"/>
  <c r="E3" i="5" l="1"/>
  <c r="C3" i="5"/>
  <c r="E4" i="5" l="1"/>
  <c r="E5" i="5"/>
  <c r="E6" i="5" l="1"/>
  <c r="E7" i="5" l="1"/>
  <c r="E8" i="5"/>
  <c r="E9" i="5" l="1"/>
  <c r="E10" i="5" l="1"/>
  <c r="E11" i="5"/>
  <c r="E12" i="5" l="1"/>
  <c r="E13" i="5" l="1"/>
  <c r="E14" i="5" l="1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7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6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60" i="1"/>
  <c r="L940" i="1"/>
  <c r="L972" i="1"/>
  <c r="L988" i="1"/>
  <c r="L932" i="1"/>
  <c r="L964" i="1"/>
  <c r="L980" i="1"/>
  <c r="L952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8" i="1"/>
  <c r="L968" i="1"/>
  <c r="L996" i="1"/>
  <c r="L945" i="1"/>
  <c r="L938" i="1"/>
  <c r="L946" i="1"/>
  <c r="L966" i="1"/>
  <c r="L986" i="1"/>
  <c r="L994" i="1"/>
  <c r="L955" i="1"/>
  <c r="L975" i="1"/>
  <c r="L983" i="1"/>
  <c r="L928" i="1"/>
  <c r="L936" i="1"/>
  <c r="L956" i="1"/>
  <c r="L97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944" i="1"/>
  <c r="L992" i="1"/>
  <c r="L941" i="1"/>
  <c r="L949" i="1"/>
  <c r="L942" i="1"/>
  <c r="L962" i="1"/>
  <c r="L970" i="1"/>
  <c r="L990" i="1"/>
  <c r="L951" i="1"/>
  <c r="L959" i="1"/>
  <c r="L979" i="1"/>
  <c r="L999" i="1"/>
  <c r="L832" i="1"/>
  <c r="L880" i="1"/>
  <c r="L732" i="1"/>
  <c r="L780" i="1"/>
  <c r="L828" i="1"/>
  <c r="L876" i="1"/>
  <c r="L712" i="1"/>
  <c r="L760" i="1"/>
  <c r="L808" i="1"/>
  <c r="L856" i="1"/>
  <c r="L904" i="1"/>
  <c r="L700" i="1"/>
  <c r="L708" i="1"/>
  <c r="L728" i="1"/>
  <c r="L748" i="1"/>
  <c r="L756" i="1"/>
  <c r="L776" i="1"/>
  <c r="L796" i="1"/>
  <c r="L804" i="1"/>
  <c r="L824" i="1"/>
  <c r="L844" i="1"/>
  <c r="L852" i="1"/>
  <c r="L872" i="1"/>
  <c r="L892" i="1"/>
  <c r="L900" i="1"/>
  <c r="L920" i="1"/>
  <c r="L697" i="1"/>
  <c r="L717" i="1"/>
  <c r="L737" i="1"/>
  <c r="L745" i="1"/>
  <c r="L765" i="1"/>
  <c r="L801" i="1"/>
  <c r="L869" i="1"/>
  <c r="L877" i="1"/>
  <c r="L696" i="1"/>
  <c r="L716" i="1"/>
  <c r="L736" i="1"/>
  <c r="L744" i="1"/>
  <c r="L764" i="1"/>
  <c r="L784" i="1"/>
  <c r="L792" i="1"/>
  <c r="L812" i="1"/>
  <c r="L840" i="1"/>
  <c r="L860" i="1"/>
  <c r="L888" i="1"/>
  <c r="L908" i="1"/>
  <c r="L705" i="1"/>
  <c r="L725" i="1"/>
  <c r="L733" i="1"/>
  <c r="L753" i="1"/>
  <c r="L773" i="1"/>
  <c r="L781" i="1"/>
  <c r="L849" i="1"/>
  <c r="L704" i="1"/>
  <c r="L724" i="1"/>
  <c r="L752" i="1"/>
  <c r="L772" i="1"/>
  <c r="L800" i="1"/>
  <c r="L820" i="1"/>
  <c r="L848" i="1"/>
  <c r="L868" i="1"/>
  <c r="L896" i="1"/>
  <c r="L916" i="1"/>
  <c r="L693" i="1"/>
  <c r="L713" i="1"/>
  <c r="L721" i="1"/>
  <c r="L741" i="1"/>
  <c r="L761" i="1"/>
  <c r="L769" i="1"/>
  <c r="L797" i="1"/>
  <c r="L805" i="1"/>
  <c r="L720" i="1"/>
  <c r="L740" i="1"/>
  <c r="L768" i="1"/>
  <c r="L788" i="1"/>
  <c r="L816" i="1"/>
  <c r="L836" i="1"/>
  <c r="L864" i="1"/>
  <c r="L884" i="1"/>
  <c r="L912" i="1"/>
  <c r="L701" i="1"/>
  <c r="L709" i="1"/>
  <c r="L729" i="1"/>
  <c r="L749" i="1"/>
  <c r="L757" i="1"/>
  <c r="L777" i="1"/>
  <c r="L821" i="1"/>
  <c r="L829" i="1"/>
  <c r="L897" i="1"/>
  <c r="L917" i="1"/>
  <c r="L711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789" i="1"/>
  <c r="L809" i="1"/>
  <c r="L817" i="1"/>
  <c r="L837" i="1"/>
  <c r="L857" i="1"/>
  <c r="L865" i="1"/>
  <c r="L885" i="1"/>
  <c r="L905" i="1"/>
  <c r="L913" i="1"/>
  <c r="L699" i="1"/>
  <c r="L707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0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825" i="1"/>
  <c r="L845" i="1"/>
  <c r="L853" i="1"/>
  <c r="L873" i="1"/>
  <c r="L893" i="1"/>
  <c r="L901" i="1"/>
  <c r="L921" i="1"/>
  <c r="L695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698" i="1"/>
  <c r="L706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L785" i="1"/>
  <c r="L793" i="1"/>
  <c r="L813" i="1"/>
  <c r="L833" i="1"/>
  <c r="L841" i="1"/>
  <c r="L861" i="1"/>
  <c r="L881" i="1"/>
  <c r="L889" i="1"/>
  <c r="L909" i="1"/>
  <c r="L703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694" i="1"/>
  <c r="L714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L692" i="1"/>
  <c r="C680" i="1" l="1"/>
  <c r="D808" i="1" l="1"/>
  <c r="K808" i="1" s="1"/>
  <c r="D723" i="1"/>
  <c r="K723" i="1" s="1"/>
  <c r="D819" i="1"/>
  <c r="K819" i="1" s="1"/>
  <c r="D867" i="1"/>
  <c r="K867" i="1" s="1"/>
  <c r="D783" i="1"/>
  <c r="K783" i="1" s="1"/>
  <c r="D879" i="1"/>
  <c r="K879" i="1" s="1"/>
  <c r="D975" i="1"/>
  <c r="K975" i="1" s="1"/>
  <c r="D747" i="1"/>
  <c r="K747" i="1" s="1"/>
  <c r="D795" i="1"/>
  <c r="K795" i="1" s="1"/>
  <c r="D891" i="1"/>
  <c r="K891" i="1" s="1"/>
  <c r="D681" i="1"/>
  <c r="K681" i="1" s="1"/>
  <c r="D711" i="1"/>
  <c r="K711" i="1" s="1"/>
  <c r="D759" i="1"/>
  <c r="K759" i="1" s="1"/>
  <c r="D807" i="1"/>
  <c r="K807" i="1" s="1"/>
  <c r="D855" i="1"/>
  <c r="K855" i="1" s="1"/>
  <c r="D903" i="1"/>
  <c r="K903" i="1" s="1"/>
  <c r="D951" i="1"/>
  <c r="K951" i="1" s="1"/>
  <c r="D999" i="1"/>
  <c r="K999" i="1" s="1"/>
  <c r="D680" i="1"/>
  <c r="K680" i="1" s="1"/>
  <c r="D771" i="1"/>
  <c r="K771" i="1" s="1"/>
  <c r="D915" i="1"/>
  <c r="K915" i="1" s="1"/>
  <c r="D963" i="1"/>
  <c r="K963" i="1" s="1"/>
  <c r="L680" i="1"/>
  <c r="L682" i="1"/>
  <c r="L686" i="1"/>
  <c r="L687" i="1"/>
  <c r="L683" i="1"/>
  <c r="L690" i="1"/>
  <c r="L685" i="1"/>
  <c r="L689" i="1"/>
  <c r="L681" i="1"/>
  <c r="L688" i="1"/>
  <c r="L691" i="1"/>
  <c r="L684" i="1"/>
  <c r="D735" i="1"/>
  <c r="K735" i="1" s="1"/>
  <c r="D687" i="1"/>
  <c r="K687" i="1" s="1"/>
  <c r="D831" i="1"/>
  <c r="K831" i="1" s="1"/>
  <c r="D927" i="1"/>
  <c r="K927" i="1" s="1"/>
  <c r="D699" i="1"/>
  <c r="K699" i="1" s="1"/>
  <c r="D843" i="1"/>
  <c r="K843" i="1" s="1"/>
  <c r="D939" i="1"/>
  <c r="K939" i="1" s="1"/>
  <c r="D987" i="1"/>
  <c r="K987" i="1" s="1"/>
  <c r="D976" i="1" l="1"/>
  <c r="K976" i="1" s="1"/>
  <c r="D941" i="1"/>
  <c r="K941" i="1" s="1"/>
  <c r="D810" i="1"/>
  <c r="K810" i="1" s="1"/>
  <c r="D916" i="1"/>
  <c r="K916" i="1" s="1"/>
  <c r="D953" i="1"/>
  <c r="K953" i="1" s="1"/>
  <c r="D928" i="1"/>
  <c r="K928" i="1" s="1"/>
  <c r="D965" i="1"/>
  <c r="K965" i="1" s="1"/>
  <c r="D844" i="1"/>
  <c r="K844" i="1" s="1"/>
  <c r="D832" i="1"/>
  <c r="K832" i="1" s="1"/>
  <c r="D856" i="1"/>
  <c r="K856" i="1" s="1"/>
  <c r="D712" i="1"/>
  <c r="K712" i="1" s="1"/>
  <c r="D796" i="1"/>
  <c r="K796" i="1" s="1"/>
  <c r="D880" i="1"/>
  <c r="K880" i="1" s="1"/>
  <c r="D724" i="1"/>
  <c r="K724" i="1" s="1"/>
  <c r="D682" i="1"/>
  <c r="K682" i="1" s="1"/>
  <c r="D989" i="1"/>
  <c r="K989" i="1" s="1"/>
  <c r="D940" i="1"/>
  <c r="K940" i="1" s="1"/>
  <c r="D964" i="1"/>
  <c r="K964" i="1" s="1"/>
  <c r="D904" i="1"/>
  <c r="K904" i="1" s="1"/>
  <c r="D760" i="1"/>
  <c r="K760" i="1" s="1"/>
  <c r="D892" i="1"/>
  <c r="K892" i="1" s="1"/>
  <c r="D820" i="1"/>
  <c r="K820" i="1" s="1"/>
  <c r="D988" i="1"/>
  <c r="K988" i="1" s="1"/>
  <c r="D736" i="1"/>
  <c r="K736" i="1" s="1"/>
  <c r="F91" i="4"/>
  <c r="I92" i="4"/>
  <c r="F86" i="4"/>
  <c r="F87" i="4"/>
  <c r="B86" i="4"/>
  <c r="L94" i="4"/>
  <c r="K87" i="4"/>
  <c r="C89" i="4"/>
  <c r="K94" i="4"/>
  <c r="B93" i="4"/>
  <c r="C87" i="2"/>
  <c r="G85" i="4"/>
  <c r="I90" i="4"/>
  <c r="C92" i="4"/>
  <c r="H85" i="4"/>
  <c r="C83" i="4"/>
  <c r="F84" i="4"/>
  <c r="I86" i="4"/>
  <c r="E84" i="4"/>
  <c r="I89" i="4"/>
  <c r="D87" i="4"/>
  <c r="G88" i="4"/>
  <c r="K93" i="4"/>
  <c r="D83" i="4"/>
  <c r="G84" i="4"/>
  <c r="G86" i="4"/>
  <c r="C91" i="4"/>
  <c r="B88" i="2"/>
  <c r="H89" i="4"/>
  <c r="K90" i="4"/>
  <c r="H91" i="4"/>
  <c r="B85" i="4"/>
  <c r="J86" i="4"/>
  <c r="B94" i="2"/>
  <c r="D89" i="4"/>
  <c r="E86" i="4"/>
  <c r="C86" i="2"/>
  <c r="E89" i="4"/>
  <c r="H94" i="4"/>
  <c r="L89" i="4"/>
  <c r="C87" i="4"/>
  <c r="I84" i="4"/>
  <c r="D90" i="4"/>
  <c r="H87" i="4"/>
  <c r="K88" i="4"/>
  <c r="H90" i="4"/>
  <c r="H83" i="4"/>
  <c r="K84" i="4"/>
  <c r="F83" i="4"/>
  <c r="C94" i="4"/>
  <c r="G91" i="4"/>
  <c r="C92" i="2"/>
  <c r="B92" i="4"/>
  <c r="L91" i="4"/>
  <c r="D93" i="4"/>
  <c r="E90" i="4"/>
  <c r="I83" i="4"/>
  <c r="G94" i="4"/>
  <c r="B90" i="2"/>
  <c r="F85" i="4"/>
  <c r="C88" i="2"/>
  <c r="E88" i="4"/>
  <c r="I93" i="4"/>
  <c r="B91" i="2"/>
  <c r="F88" i="4"/>
  <c r="J93" i="4"/>
  <c r="E91" i="4"/>
  <c r="E92" i="4"/>
  <c r="H92" i="4"/>
  <c r="B85" i="2"/>
  <c r="E87" i="4"/>
  <c r="H88" i="4"/>
  <c r="L90" i="4"/>
  <c r="E83" i="4"/>
  <c r="B93" i="2"/>
  <c r="C90" i="4"/>
  <c r="J83" i="4"/>
  <c r="K83" i="4"/>
  <c r="H86" i="4"/>
  <c r="C88" i="4"/>
  <c r="G93" i="4"/>
  <c r="B89" i="2"/>
  <c r="C84" i="4"/>
  <c r="J85" i="4"/>
  <c r="B87" i="2"/>
  <c r="I88" i="4"/>
  <c r="B84" i="4"/>
  <c r="D91" i="4"/>
  <c r="D84" i="4"/>
  <c r="J88" i="4"/>
  <c r="I94" i="4"/>
  <c r="I91" i="4"/>
  <c r="L92" i="4"/>
  <c r="D94" i="4"/>
  <c r="I87" i="4"/>
  <c r="L88" i="4"/>
  <c r="C93" i="4"/>
  <c r="C89" i="2"/>
  <c r="C85" i="2"/>
  <c r="J91" i="4"/>
  <c r="B94" i="4"/>
  <c r="L86" i="4"/>
  <c r="J87" i="4"/>
  <c r="E85" i="4"/>
  <c r="J94" i="4"/>
  <c r="B83" i="4"/>
  <c r="C86" i="4"/>
  <c r="G89" i="4"/>
  <c r="B84" i="2"/>
  <c r="F92" i="4"/>
  <c r="K85" i="4"/>
  <c r="C84" i="2"/>
  <c r="G92" i="4"/>
  <c r="L85" i="4"/>
  <c r="G83" i="4"/>
  <c r="J84" i="4"/>
  <c r="H84" i="4"/>
  <c r="B90" i="4"/>
  <c r="F90" i="4"/>
  <c r="B87" i="4"/>
  <c r="E93" i="4"/>
  <c r="J90" i="4"/>
  <c r="C91" i="2"/>
  <c r="F93" i="4"/>
  <c r="B88" i="4"/>
  <c r="D92" i="4"/>
  <c r="I85" i="4"/>
  <c r="C93" i="2"/>
  <c r="C94" i="2"/>
  <c r="D88" i="4"/>
  <c r="K89" i="4"/>
  <c r="B92" i="2"/>
  <c r="J92" i="4"/>
  <c r="E94" i="4"/>
  <c r="J89" i="4"/>
  <c r="L93" i="4"/>
  <c r="B91" i="4"/>
  <c r="L84" i="4"/>
  <c r="K86" i="4"/>
  <c r="G87" i="4"/>
  <c r="B86" i="2"/>
  <c r="C90" i="2"/>
  <c r="L87" i="4"/>
  <c r="C85" i="4"/>
  <c r="G90" i="4"/>
  <c r="C83" i="2"/>
  <c r="L83" i="4"/>
  <c r="D85" i="4"/>
  <c r="D86" i="4"/>
  <c r="K91" i="4"/>
  <c r="F89" i="4"/>
  <c r="F94" i="4"/>
  <c r="B89" i="4"/>
  <c r="H93" i="4"/>
  <c r="B83" i="2"/>
  <c r="K92" i="4"/>
  <c r="D772" i="1"/>
  <c r="K772" i="1" s="1"/>
  <c r="D952" i="1"/>
  <c r="K952" i="1" s="1"/>
  <c r="D868" i="1"/>
  <c r="K868" i="1" s="1"/>
  <c r="D700" i="1"/>
  <c r="K700" i="1" s="1"/>
  <c r="D688" i="1"/>
  <c r="K688" i="1" s="1"/>
  <c r="D748" i="1"/>
  <c r="K748" i="1" s="1"/>
  <c r="D784" i="1"/>
  <c r="K784" i="1" s="1"/>
  <c r="D809" i="1"/>
  <c r="K809" i="1" s="1"/>
  <c r="D954" i="1" l="1"/>
  <c r="K954" i="1" s="1"/>
  <c r="D683" i="1"/>
  <c r="K683" i="1" s="1"/>
  <c r="D942" i="1"/>
  <c r="K942" i="1" s="1"/>
  <c r="D689" i="1"/>
  <c r="K689" i="1" s="1"/>
  <c r="D905" i="1"/>
  <c r="K905" i="1" s="1"/>
  <c r="D713" i="1"/>
  <c r="K713" i="1" s="1"/>
  <c r="D977" i="1"/>
  <c r="K977" i="1" s="1"/>
  <c r="D811" i="1"/>
  <c r="K811" i="1" s="1"/>
  <c r="D990" i="1"/>
  <c r="K990" i="1" s="1"/>
  <c r="D917" i="1"/>
  <c r="K917" i="1" s="1"/>
  <c r="D929" i="1"/>
  <c r="K929" i="1" s="1"/>
  <c r="D749" i="1"/>
  <c r="K749" i="1" s="1"/>
  <c r="D761" i="1"/>
  <c r="K761" i="1" s="1"/>
  <c r="D797" i="1"/>
  <c r="K797" i="1" s="1"/>
  <c r="D845" i="1"/>
  <c r="K845" i="1" s="1"/>
  <c r="D785" i="1"/>
  <c r="K785" i="1" s="1"/>
  <c r="D869" i="1"/>
  <c r="K869" i="1" s="1"/>
  <c r="D737" i="1"/>
  <c r="K737" i="1" s="1"/>
  <c r="D893" i="1"/>
  <c r="K893" i="1" s="1"/>
  <c r="D881" i="1"/>
  <c r="K881" i="1" s="1"/>
  <c r="D833" i="1"/>
  <c r="K833" i="1" s="1"/>
  <c r="D966" i="1"/>
  <c r="K966" i="1" s="1"/>
  <c r="D701" i="1"/>
  <c r="K701" i="1" s="1"/>
  <c r="D773" i="1"/>
  <c r="K773" i="1" s="1"/>
  <c r="D821" i="1"/>
  <c r="K821" i="1" s="1"/>
  <c r="D725" i="1"/>
  <c r="K725" i="1" s="1"/>
  <c r="D857" i="1"/>
  <c r="K857" i="1" s="1"/>
  <c r="D978" i="1" l="1"/>
  <c r="K978" i="1" s="1"/>
  <c r="D812" i="1"/>
  <c r="K812" i="1" s="1"/>
  <c r="D930" i="1"/>
  <c r="K930" i="1" s="1"/>
  <c r="D967" i="1"/>
  <c r="K967" i="1" s="1"/>
  <c r="D858" i="1"/>
  <c r="K858" i="1" s="1"/>
  <c r="D882" i="1"/>
  <c r="K882" i="1" s="1"/>
  <c r="D738" i="1"/>
  <c r="K738" i="1" s="1"/>
  <c r="D786" i="1"/>
  <c r="K786" i="1" s="1"/>
  <c r="D798" i="1"/>
  <c r="K798" i="1" s="1"/>
  <c r="D906" i="1"/>
  <c r="K906" i="1" s="1"/>
  <c r="D943" i="1"/>
  <c r="K943" i="1" s="1"/>
  <c r="D955" i="1"/>
  <c r="K955" i="1" s="1"/>
  <c r="D918" i="1"/>
  <c r="K918" i="1" s="1"/>
  <c r="D774" i="1"/>
  <c r="K774" i="1" s="1"/>
  <c r="D834" i="1"/>
  <c r="K834" i="1" s="1"/>
  <c r="D870" i="1"/>
  <c r="K870" i="1" s="1"/>
  <c r="D846" i="1"/>
  <c r="K846" i="1" s="1"/>
  <c r="D690" i="1"/>
  <c r="K690" i="1" s="1"/>
  <c r="D822" i="1"/>
  <c r="K822" i="1" s="1"/>
  <c r="D702" i="1"/>
  <c r="K702" i="1" s="1"/>
  <c r="D750" i="1"/>
  <c r="K750" i="1" s="1"/>
  <c r="D684" i="1"/>
  <c r="K684" i="1" s="1"/>
  <c r="D991" i="1"/>
  <c r="K991" i="1" s="1"/>
  <c r="D726" i="1"/>
  <c r="K726" i="1" s="1"/>
  <c r="D894" i="1"/>
  <c r="K894" i="1" s="1"/>
  <c r="D762" i="1"/>
  <c r="K762" i="1" s="1"/>
  <c r="D714" i="1"/>
  <c r="K714" i="1" s="1"/>
  <c r="D751" i="1" l="1"/>
  <c r="K751" i="1" s="1"/>
  <c r="D847" i="1"/>
  <c r="K847" i="1" s="1"/>
  <c r="D787" i="1"/>
  <c r="K787" i="1" s="1"/>
  <c r="D813" i="1"/>
  <c r="K813" i="1" s="1"/>
  <c r="D919" i="1"/>
  <c r="K919" i="1" s="1"/>
  <c r="D944" i="1"/>
  <c r="K944" i="1" s="1"/>
  <c r="D727" i="1"/>
  <c r="K727" i="1" s="1"/>
  <c r="D691" i="1"/>
  <c r="K691" i="1" s="1"/>
  <c r="D775" i="1"/>
  <c r="K775" i="1" s="1"/>
  <c r="D799" i="1"/>
  <c r="K799" i="1" s="1"/>
  <c r="D859" i="1"/>
  <c r="K859" i="1" s="1"/>
  <c r="D968" i="1"/>
  <c r="K968" i="1" s="1"/>
  <c r="D715" i="1"/>
  <c r="K715" i="1" s="1"/>
  <c r="D685" i="1"/>
  <c r="K685" i="1" s="1"/>
  <c r="D979" i="1"/>
  <c r="K979" i="1" s="1"/>
  <c r="D931" i="1"/>
  <c r="K931" i="1" s="1"/>
  <c r="D895" i="1"/>
  <c r="K895" i="1" s="1"/>
  <c r="D823" i="1"/>
  <c r="K823" i="1" s="1"/>
  <c r="D835" i="1"/>
  <c r="K835" i="1" s="1"/>
  <c r="D907" i="1"/>
  <c r="K907" i="1" s="1"/>
  <c r="D883" i="1"/>
  <c r="K883" i="1" s="1"/>
  <c r="D992" i="1"/>
  <c r="K992" i="1" s="1"/>
  <c r="D956" i="1"/>
  <c r="K956" i="1" s="1"/>
  <c r="D763" i="1"/>
  <c r="K763" i="1" s="1"/>
  <c r="D703" i="1"/>
  <c r="K703" i="1" s="1"/>
  <c r="D871" i="1"/>
  <c r="K871" i="1" s="1"/>
  <c r="D739" i="1"/>
  <c r="K739" i="1" s="1"/>
  <c r="D945" i="1" l="1"/>
  <c r="K945" i="1" s="1"/>
  <c r="D980" i="1"/>
  <c r="K980" i="1" s="1"/>
  <c r="D740" i="1"/>
  <c r="K740" i="1" s="1"/>
  <c r="D884" i="1"/>
  <c r="K884" i="1" s="1"/>
  <c r="D896" i="1"/>
  <c r="K896" i="1" s="1"/>
  <c r="D776" i="1"/>
  <c r="K776" i="1" s="1"/>
  <c r="D920" i="1"/>
  <c r="K920" i="1" s="1"/>
  <c r="D764" i="1"/>
  <c r="K764" i="1" s="1"/>
  <c r="D824" i="1"/>
  <c r="K824" i="1" s="1"/>
  <c r="D716" i="1"/>
  <c r="K716" i="1" s="1"/>
  <c r="D800" i="1"/>
  <c r="K800" i="1" s="1"/>
  <c r="D752" i="1"/>
  <c r="K752" i="1" s="1"/>
  <c r="D686" i="1"/>
  <c r="K686" i="1" s="1"/>
  <c r="D932" i="1"/>
  <c r="K932" i="1" s="1"/>
  <c r="D969" i="1"/>
  <c r="K969" i="1" s="1"/>
  <c r="D704" i="1"/>
  <c r="K704" i="1" s="1"/>
  <c r="D836" i="1"/>
  <c r="K836" i="1" s="1"/>
  <c r="D860" i="1"/>
  <c r="K860" i="1" s="1"/>
  <c r="D728" i="1"/>
  <c r="K728" i="1" s="1"/>
  <c r="D848" i="1"/>
  <c r="K848" i="1" s="1"/>
  <c r="D814" i="1"/>
  <c r="K814" i="1" s="1"/>
  <c r="D993" i="1"/>
  <c r="K993" i="1" s="1"/>
  <c r="D957" i="1"/>
  <c r="K957" i="1" s="1"/>
  <c r="D872" i="1"/>
  <c r="K872" i="1" s="1"/>
  <c r="D908" i="1"/>
  <c r="K908" i="1" s="1"/>
  <c r="D692" i="1"/>
  <c r="K692" i="1" s="1"/>
  <c r="D788" i="1"/>
  <c r="K788" i="1" s="1"/>
  <c r="D946" i="1" l="1"/>
  <c r="K946" i="1" s="1"/>
  <c r="D994" i="1"/>
  <c r="K994" i="1" s="1"/>
  <c r="D789" i="1"/>
  <c r="K789" i="1" s="1"/>
  <c r="D861" i="1"/>
  <c r="K861" i="1" s="1"/>
  <c r="D825" i="1"/>
  <c r="K825" i="1" s="1"/>
  <c r="D777" i="1"/>
  <c r="K777" i="1" s="1"/>
  <c r="D815" i="1"/>
  <c r="K815" i="1" s="1"/>
  <c r="D981" i="1"/>
  <c r="K981" i="1" s="1"/>
  <c r="D873" i="1"/>
  <c r="K873" i="1" s="1"/>
  <c r="D729" i="1"/>
  <c r="K729" i="1" s="1"/>
  <c r="D717" i="1"/>
  <c r="K717" i="1" s="1"/>
  <c r="D741" i="1"/>
  <c r="K741" i="1" s="1"/>
  <c r="D958" i="1"/>
  <c r="K958" i="1" s="1"/>
  <c r="D933" i="1"/>
  <c r="K933" i="1" s="1"/>
  <c r="D909" i="1"/>
  <c r="K909" i="1" s="1"/>
  <c r="D849" i="1"/>
  <c r="K849" i="1" s="1"/>
  <c r="D705" i="1"/>
  <c r="K705" i="1" s="1"/>
  <c r="D801" i="1"/>
  <c r="K801" i="1" s="1"/>
  <c r="D885" i="1"/>
  <c r="K885" i="1" s="1"/>
  <c r="D921" i="1"/>
  <c r="K921" i="1" s="1"/>
  <c r="D970" i="1"/>
  <c r="K970" i="1" s="1"/>
  <c r="D693" i="1"/>
  <c r="K693" i="1" s="1"/>
  <c r="D837" i="1"/>
  <c r="K837" i="1" s="1"/>
  <c r="D753" i="1"/>
  <c r="K753" i="1" s="1"/>
  <c r="D765" i="1"/>
  <c r="K765" i="1" s="1"/>
  <c r="D897" i="1"/>
  <c r="K897" i="1" s="1"/>
  <c r="D754" i="1" l="1"/>
  <c r="K754" i="1" s="1"/>
  <c r="D802" i="1"/>
  <c r="K802" i="1" s="1"/>
  <c r="D742" i="1"/>
  <c r="K742" i="1" s="1"/>
  <c r="D778" i="1"/>
  <c r="K778" i="1" s="1"/>
  <c r="D947" i="1"/>
  <c r="K947" i="1" s="1"/>
  <c r="D816" i="1"/>
  <c r="K816" i="1" s="1"/>
  <c r="D995" i="1"/>
  <c r="K995" i="1" s="1"/>
  <c r="D982" i="1"/>
  <c r="K982" i="1" s="1"/>
  <c r="D766" i="1"/>
  <c r="K766" i="1" s="1"/>
  <c r="D886" i="1"/>
  <c r="K886" i="1" s="1"/>
  <c r="D910" i="1"/>
  <c r="K910" i="1" s="1"/>
  <c r="D874" i="1"/>
  <c r="K874" i="1" s="1"/>
  <c r="D790" i="1"/>
  <c r="K790" i="1" s="1"/>
  <c r="D971" i="1"/>
  <c r="K971" i="1" s="1"/>
  <c r="D934" i="1"/>
  <c r="K934" i="1" s="1"/>
  <c r="D922" i="1"/>
  <c r="K922" i="1" s="1"/>
  <c r="D959" i="1"/>
  <c r="K959" i="1" s="1"/>
  <c r="D898" i="1"/>
  <c r="K898" i="1" s="1"/>
  <c r="D694" i="1"/>
  <c r="K694" i="1" s="1"/>
  <c r="D850" i="1"/>
  <c r="K850" i="1" s="1"/>
  <c r="D730" i="1"/>
  <c r="K730" i="1" s="1"/>
  <c r="D862" i="1"/>
  <c r="K862" i="1" s="1"/>
  <c r="D838" i="1"/>
  <c r="K838" i="1" s="1"/>
  <c r="D706" i="1"/>
  <c r="K706" i="1" s="1"/>
  <c r="D718" i="1"/>
  <c r="K718" i="1" s="1"/>
  <c r="D826" i="1"/>
  <c r="K826" i="1" s="1"/>
  <c r="D996" i="1" l="1"/>
  <c r="K996" i="1" s="1"/>
  <c r="D923" i="1"/>
  <c r="K923" i="1" s="1"/>
  <c r="D707" i="1"/>
  <c r="K707" i="1" s="1"/>
  <c r="D851" i="1"/>
  <c r="K851" i="1" s="1"/>
  <c r="D875" i="1"/>
  <c r="K875" i="1" s="1"/>
  <c r="D779" i="1"/>
  <c r="K779" i="1" s="1"/>
  <c r="D817" i="1"/>
  <c r="K817" i="1" s="1"/>
  <c r="D948" i="1"/>
  <c r="K948" i="1" s="1"/>
  <c r="D935" i="1"/>
  <c r="K935" i="1" s="1"/>
  <c r="D719" i="1"/>
  <c r="K719" i="1" s="1"/>
  <c r="D731" i="1"/>
  <c r="K731" i="1" s="1"/>
  <c r="D791" i="1"/>
  <c r="K791" i="1" s="1"/>
  <c r="D767" i="1"/>
  <c r="K767" i="1" s="1"/>
  <c r="D755" i="1"/>
  <c r="K755" i="1" s="1"/>
  <c r="D960" i="1"/>
  <c r="K960" i="1" s="1"/>
  <c r="D972" i="1"/>
  <c r="K972" i="1" s="1"/>
  <c r="D827" i="1"/>
  <c r="K827" i="1" s="1"/>
  <c r="D863" i="1"/>
  <c r="K863" i="1" s="1"/>
  <c r="D899" i="1"/>
  <c r="K899" i="1" s="1"/>
  <c r="D887" i="1"/>
  <c r="K887" i="1" s="1"/>
  <c r="D803" i="1"/>
  <c r="K803" i="1" s="1"/>
  <c r="D983" i="1"/>
  <c r="K983" i="1" s="1"/>
  <c r="D839" i="1"/>
  <c r="K839" i="1" s="1"/>
  <c r="D695" i="1"/>
  <c r="K695" i="1" s="1"/>
  <c r="D911" i="1"/>
  <c r="K911" i="1" s="1"/>
  <c r="D743" i="1"/>
  <c r="K743" i="1" s="1"/>
  <c r="D961" i="1" l="1"/>
  <c r="K961" i="1" s="1"/>
  <c r="D949" i="1"/>
  <c r="K949" i="1" s="1"/>
  <c r="D696" i="1"/>
  <c r="K696" i="1" s="1"/>
  <c r="D804" i="1"/>
  <c r="K804" i="1" s="1"/>
  <c r="D828" i="1"/>
  <c r="K828" i="1" s="1"/>
  <c r="D732" i="1"/>
  <c r="K732" i="1" s="1"/>
  <c r="D780" i="1"/>
  <c r="K780" i="1" s="1"/>
  <c r="D973" i="1"/>
  <c r="K973" i="1" s="1"/>
  <c r="D912" i="1"/>
  <c r="K912" i="1" s="1"/>
  <c r="D864" i="1"/>
  <c r="K864" i="1" s="1"/>
  <c r="D792" i="1"/>
  <c r="K792" i="1" s="1"/>
  <c r="D708" i="1"/>
  <c r="K708" i="1" s="1"/>
  <c r="D818" i="1"/>
  <c r="K818" i="1" s="1"/>
  <c r="D936" i="1"/>
  <c r="K936" i="1" s="1"/>
  <c r="D924" i="1"/>
  <c r="K924" i="1" s="1"/>
  <c r="D744" i="1"/>
  <c r="K744" i="1" s="1"/>
  <c r="D900" i="1"/>
  <c r="K900" i="1" s="1"/>
  <c r="D768" i="1"/>
  <c r="K768" i="1" s="1"/>
  <c r="D852" i="1"/>
  <c r="K852" i="1" s="1"/>
  <c r="D984" i="1"/>
  <c r="K984" i="1" s="1"/>
  <c r="D997" i="1"/>
  <c r="K997" i="1" s="1"/>
  <c r="D840" i="1"/>
  <c r="K840" i="1" s="1"/>
  <c r="D888" i="1"/>
  <c r="K888" i="1" s="1"/>
  <c r="D756" i="1"/>
  <c r="K756" i="1" s="1"/>
  <c r="D720" i="1"/>
  <c r="K720" i="1" s="1"/>
  <c r="D876" i="1"/>
  <c r="K876" i="1" s="1"/>
  <c r="D950" i="1" l="1"/>
  <c r="K950" i="1" s="1"/>
  <c r="D757" i="1"/>
  <c r="K757" i="1" s="1"/>
  <c r="D769" i="1"/>
  <c r="K769" i="1" s="1"/>
  <c r="D913" i="1"/>
  <c r="K913" i="1" s="1"/>
  <c r="D733" i="1"/>
  <c r="K733" i="1" s="1"/>
  <c r="D721" i="1"/>
  <c r="K721" i="1" s="1"/>
  <c r="D853" i="1"/>
  <c r="K853" i="1" s="1"/>
  <c r="D865" i="1"/>
  <c r="K865" i="1" s="1"/>
  <c r="D781" i="1"/>
  <c r="K781" i="1" s="1"/>
  <c r="D697" i="1"/>
  <c r="K697" i="1" s="1"/>
  <c r="D937" i="1"/>
  <c r="K937" i="1" s="1"/>
  <c r="D925" i="1"/>
  <c r="K925" i="1" s="1"/>
  <c r="D974" i="1"/>
  <c r="K974" i="1" s="1"/>
  <c r="D998" i="1"/>
  <c r="K998" i="1" s="1"/>
  <c r="D877" i="1"/>
  <c r="K877" i="1" s="1"/>
  <c r="D841" i="1"/>
  <c r="K841" i="1" s="1"/>
  <c r="D745" i="1"/>
  <c r="K745" i="1" s="1"/>
  <c r="D793" i="1"/>
  <c r="K793" i="1" s="1"/>
  <c r="D805" i="1"/>
  <c r="K805" i="1" s="1"/>
  <c r="D962" i="1"/>
  <c r="K962" i="1" s="1"/>
  <c r="D985" i="1"/>
  <c r="K985" i="1" s="1"/>
  <c r="D889" i="1"/>
  <c r="K889" i="1" s="1"/>
  <c r="D901" i="1"/>
  <c r="K901" i="1" s="1"/>
  <c r="D709" i="1"/>
  <c r="K709" i="1" s="1"/>
  <c r="D829" i="1"/>
  <c r="K829" i="1" s="1"/>
  <c r="D926" i="1" l="1"/>
  <c r="K926" i="1" s="1"/>
  <c r="D830" i="1"/>
  <c r="K830" i="1" s="1"/>
  <c r="D806" i="1"/>
  <c r="K806" i="1" s="1"/>
  <c r="D878" i="1"/>
  <c r="K878" i="1" s="1"/>
  <c r="D854" i="1"/>
  <c r="K854" i="1" s="1"/>
  <c r="D770" i="1"/>
  <c r="K770" i="1" s="1"/>
  <c r="D890" i="1"/>
  <c r="K890" i="1" s="1"/>
  <c r="D842" i="1"/>
  <c r="K842" i="1" s="1"/>
  <c r="D866" i="1"/>
  <c r="K866" i="1" s="1"/>
  <c r="D914" i="1"/>
  <c r="K914" i="1" s="1"/>
  <c r="D986" i="1"/>
  <c r="K986" i="1" s="1"/>
  <c r="D902" i="1"/>
  <c r="K902" i="1" s="1"/>
  <c r="D746" i="1"/>
  <c r="K746" i="1" s="1"/>
  <c r="D782" i="1"/>
  <c r="K782" i="1" s="1"/>
  <c r="D734" i="1"/>
  <c r="K734" i="1" s="1"/>
  <c r="D938" i="1"/>
  <c r="K938" i="1" s="1"/>
  <c r="D710" i="1"/>
  <c r="K710" i="1" s="1"/>
  <c r="D794" i="1"/>
  <c r="K794" i="1" s="1"/>
  <c r="D698" i="1"/>
  <c r="K698" i="1" s="1"/>
  <c r="D722" i="1"/>
  <c r="K722" i="1" s="1"/>
  <c r="D758" i="1"/>
  <c r="K758" i="1" s="1"/>
  <c r="E692" i="1" l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853" i="1"/>
  <c r="E857" i="1"/>
  <c r="E861" i="1"/>
  <c r="E865" i="1"/>
  <c r="E869" i="1"/>
  <c r="E873" i="1"/>
  <c r="E877" i="1"/>
  <c r="E881" i="1"/>
  <c r="E885" i="1"/>
  <c r="E889" i="1"/>
  <c r="E893" i="1"/>
  <c r="E897" i="1"/>
  <c r="E901" i="1"/>
  <c r="E905" i="1"/>
  <c r="E909" i="1"/>
  <c r="E913" i="1"/>
  <c r="E917" i="1"/>
  <c r="E921" i="1"/>
  <c r="E925" i="1"/>
  <c r="E929" i="1"/>
  <c r="E933" i="1"/>
  <c r="E937" i="1"/>
  <c r="E941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687" i="1"/>
  <c r="E689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688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E685" i="1" l="1"/>
  <c r="E684" i="1" l="1"/>
  <c r="E683" i="1" l="1"/>
  <c r="E682" i="1" l="1"/>
  <c r="E681" i="1" l="1"/>
  <c r="E680" i="1" l="1"/>
  <c r="E679" i="1" l="1"/>
  <c r="E678" i="1" l="1"/>
  <c r="E677" i="1" l="1"/>
  <c r="F999" i="1" l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J555" i="1" s="1"/>
  <c r="E676" i="1"/>
  <c r="J556" i="1" l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75" i="1"/>
  <c r="E674" i="1" l="1"/>
  <c r="E673" i="1" l="1"/>
  <c r="E672" i="1" l="1"/>
  <c r="E671" i="1" l="1"/>
  <c r="E670" i="1" l="1"/>
  <c r="E669" i="1" l="1"/>
  <c r="E668" i="1" l="1"/>
  <c r="E667" i="1" l="1"/>
  <c r="E666" i="1" l="1"/>
  <c r="E665" i="1" l="1"/>
  <c r="E664" i="1" l="1"/>
  <c r="E663" i="1" l="1"/>
  <c r="E662" i="1" l="1"/>
  <c r="E661" i="1" l="1"/>
  <c r="E660" i="1" l="1"/>
  <c r="E659" i="1" l="1"/>
  <c r="E658" i="1" l="1"/>
  <c r="E657" i="1" l="1"/>
  <c r="E656" i="1" l="1"/>
  <c r="E655" i="1" l="1"/>
  <c r="E654" i="1" l="1"/>
  <c r="E653" i="1" l="1"/>
  <c r="E652" i="1" l="1"/>
  <c r="E651" i="1" l="1"/>
  <c r="E650" i="1" l="1"/>
  <c r="I255" i="5" l="1"/>
  <c r="H1" i="1"/>
  <c r="N772" i="1" s="1"/>
  <c r="O772" i="1" s="1"/>
  <c r="N699" i="1"/>
  <c r="O699" i="1" s="1"/>
  <c r="N782" i="1"/>
  <c r="O782" i="1" s="1"/>
  <c r="N722" i="1"/>
  <c r="O722" i="1" s="1"/>
  <c r="N878" i="1"/>
  <c r="O878" i="1" s="1"/>
  <c r="N853" i="1"/>
  <c r="O853" i="1" s="1"/>
  <c r="N993" i="1"/>
  <c r="O993" i="1" s="1"/>
  <c r="N729" i="1"/>
  <c r="O729" i="1" s="1"/>
  <c r="N987" i="1"/>
  <c r="O987" i="1" s="1"/>
  <c r="N748" i="1"/>
  <c r="O748" i="1" s="1"/>
  <c r="N934" i="1"/>
  <c r="O934" i="1" s="1"/>
  <c r="N864" i="1"/>
  <c r="O864" i="1" s="1"/>
  <c r="N778" i="1"/>
  <c r="O778" i="1" s="1"/>
  <c r="N855" i="1"/>
  <c r="O855" i="1" s="1"/>
  <c r="N880" i="1"/>
  <c r="O880" i="1" s="1"/>
  <c r="N936" i="1"/>
  <c r="O936" i="1" s="1"/>
  <c r="N716" i="1"/>
  <c r="O716" i="1" s="1"/>
  <c r="N912" i="1"/>
  <c r="O912" i="1" s="1"/>
  <c r="N757" i="1"/>
  <c r="O757" i="1" s="1"/>
  <c r="N816" i="1"/>
  <c r="O816" i="1" s="1"/>
  <c r="N976" i="1"/>
  <c r="O976" i="1" s="1"/>
  <c r="N736" i="1"/>
  <c r="O736" i="1" s="1"/>
  <c r="N761" i="1"/>
  <c r="O761" i="1" s="1"/>
  <c r="N737" i="1"/>
  <c r="O737" i="1" s="1"/>
  <c r="N998" i="1"/>
  <c r="O998" i="1" s="1"/>
  <c r="N696" i="1"/>
  <c r="O696" i="1" s="1"/>
  <c r="N807" i="1"/>
  <c r="O807" i="1" s="1"/>
  <c r="N990" i="1"/>
  <c r="O990" i="1" s="1"/>
  <c r="N835" i="1"/>
  <c r="O835" i="1" s="1"/>
  <c r="N858" i="1"/>
  <c r="O858" i="1" s="1"/>
  <c r="N742" i="1"/>
  <c r="O742" i="1" s="1"/>
  <c r="N938" i="1"/>
  <c r="O938" i="1" s="1"/>
  <c r="N947" i="1"/>
  <c r="O947" i="1" s="1"/>
  <c r="N724" i="1"/>
  <c r="O724" i="1" s="1"/>
  <c r="N800" i="1"/>
  <c r="O800" i="1" s="1"/>
  <c r="N690" i="1"/>
  <c r="O690" i="1" s="1"/>
  <c r="N905" i="1"/>
  <c r="O905" i="1" s="1"/>
  <c r="N985" i="1"/>
  <c r="O985" i="1" s="1"/>
  <c r="N746" i="1"/>
  <c r="O746" i="1" s="1"/>
  <c r="N940" i="1"/>
  <c r="O940" i="1" s="1"/>
  <c r="N899" i="1"/>
  <c r="O899" i="1" s="1"/>
  <c r="N964" i="1"/>
  <c r="O964" i="1" s="1"/>
  <c r="N955" i="1"/>
  <c r="O955" i="1" s="1"/>
  <c r="N840" i="1"/>
  <c r="O840" i="1" s="1"/>
  <c r="N863" i="1"/>
  <c r="O863" i="1" s="1"/>
  <c r="N879" i="1"/>
  <c r="O879" i="1" s="1"/>
  <c r="N709" i="1"/>
  <c r="O709" i="1" s="1"/>
  <c r="N907" i="1"/>
  <c r="O907" i="1" s="1"/>
  <c r="N868" i="1"/>
  <c r="O868" i="1" s="1"/>
  <c r="N921" i="1"/>
  <c r="O921" i="1" s="1"/>
  <c r="N703" i="1"/>
  <c r="O703" i="1" s="1"/>
  <c r="N896" i="1"/>
  <c r="O896" i="1" s="1"/>
  <c r="N698" i="1"/>
  <c r="O698" i="1" s="1"/>
  <c r="N805" i="1"/>
  <c r="O805" i="1" s="1"/>
  <c r="N873" i="1"/>
  <c r="O873" i="1" s="1"/>
  <c r="N770" i="1"/>
  <c r="O770" i="1" s="1"/>
  <c r="N956" i="1"/>
  <c r="O956" i="1" s="1"/>
  <c r="N937" i="1"/>
  <c r="O937" i="1" s="1"/>
  <c r="N682" i="1"/>
  <c r="O682" i="1" s="1"/>
  <c r="N872" i="1"/>
  <c r="O872" i="1" s="1"/>
  <c r="N917" i="1"/>
  <c r="O917" i="1" s="1"/>
  <c r="N695" i="1"/>
  <c r="O695" i="1" s="1"/>
  <c r="N895" i="1"/>
  <c r="O895" i="1" s="1"/>
  <c r="N929" i="1"/>
  <c r="O929" i="1" s="1"/>
  <c r="N838" i="1"/>
  <c r="O838" i="1" s="1"/>
  <c r="N750" i="1"/>
  <c r="O750" i="1" s="1"/>
  <c r="N735" i="1"/>
  <c r="O735" i="1" s="1"/>
  <c r="N949" i="1"/>
  <c r="O949" i="1" s="1"/>
  <c r="N692" i="1"/>
  <c r="O692" i="1" s="1"/>
  <c r="N706" i="1"/>
  <c r="O706" i="1" s="1"/>
  <c r="N865" i="1"/>
  <c r="O865" i="1" s="1"/>
  <c r="N846" i="1"/>
  <c r="O846" i="1" s="1"/>
  <c r="N820" i="1"/>
  <c r="O820" i="1" s="1"/>
  <c r="N911" i="1"/>
  <c r="O911" i="1" s="1"/>
  <c r="N888" i="1"/>
  <c r="O888" i="1" s="1"/>
  <c r="N897" i="1"/>
  <c r="O897" i="1" s="1"/>
  <c r="N755" i="1"/>
  <c r="O755" i="1" s="1"/>
  <c r="N848" i="1"/>
  <c r="O848" i="1" s="1"/>
  <c r="N876" i="1"/>
  <c r="O876" i="1" s="1"/>
  <c r="N803" i="1"/>
  <c r="O803" i="1" s="1"/>
  <c r="N991" i="1"/>
  <c r="O991" i="1" s="1"/>
  <c r="N789" i="1"/>
  <c r="O789" i="1" s="1"/>
  <c r="N711" i="1"/>
  <c r="O711" i="1" s="1"/>
  <c r="N904" i="1"/>
  <c r="O904" i="1" s="1"/>
  <c r="N856" i="1"/>
  <c r="O856" i="1" s="1"/>
  <c r="N769" i="1"/>
  <c r="O769" i="1" s="1"/>
  <c r="N924" i="1"/>
  <c r="O924" i="1" s="1"/>
  <c r="N804" i="1"/>
  <c r="O804" i="1" s="1"/>
  <c r="N797" i="1"/>
  <c r="O797" i="1" s="1"/>
  <c r="N781" i="1"/>
  <c r="O781" i="1" s="1"/>
  <c r="N975" i="1"/>
  <c r="O975" i="1" s="1"/>
  <c r="N836" i="1"/>
  <c r="O836" i="1" s="1"/>
  <c r="N885" i="1"/>
  <c r="O885" i="1" s="1"/>
  <c r="N869" i="1"/>
  <c r="O869" i="1" s="1"/>
  <c r="N930" i="1"/>
  <c r="O930" i="1" s="1"/>
  <c r="N747" i="1"/>
  <c r="O747" i="1" s="1"/>
  <c r="N794" i="1"/>
  <c r="O794" i="1" s="1"/>
  <c r="N918" i="1"/>
  <c r="O918" i="1" s="1"/>
  <c r="N725" i="1"/>
  <c r="O725" i="1" s="1"/>
  <c r="N815" i="1"/>
  <c r="O815" i="1" s="1"/>
  <c r="N891" i="1"/>
  <c r="O891" i="1" s="1"/>
  <c r="N810" i="1"/>
  <c r="O810" i="1" s="1"/>
  <c r="N829" i="1"/>
  <c r="O829" i="1" s="1"/>
  <c r="N786" i="1"/>
  <c r="O786" i="1" s="1"/>
  <c r="N796" i="1"/>
  <c r="O796" i="1" s="1"/>
  <c r="N995" i="1"/>
  <c r="O995" i="1" s="1"/>
  <c r="N989" i="1"/>
  <c r="O989" i="1" s="1"/>
  <c r="N925" i="1"/>
  <c r="O925" i="1" s="1"/>
  <c r="N920" i="1"/>
  <c r="O920" i="1" s="1"/>
  <c r="N988" i="1"/>
  <c r="O988" i="1" s="1"/>
  <c r="N801" i="1"/>
  <c r="O801" i="1" s="1"/>
  <c r="N833" i="1"/>
  <c r="O833" i="1" s="1"/>
  <c r="N705" i="1"/>
  <c r="O705" i="1" s="1"/>
  <c r="N762" i="1"/>
  <c r="O762" i="1" s="1"/>
  <c r="N900" i="1"/>
  <c r="O900" i="1" s="1"/>
  <c r="N969" i="1"/>
  <c r="O969" i="1" s="1"/>
  <c r="N944" i="1"/>
  <c r="O944" i="1" s="1"/>
  <c r="N850" i="1"/>
  <c r="O850" i="1" s="1"/>
  <c r="N823" i="1"/>
  <c r="O823" i="1" s="1"/>
  <c r="N980" i="1"/>
  <c r="O980" i="1" s="1"/>
  <c r="N996" i="1"/>
  <c r="O996" i="1" s="1"/>
  <c r="N758" i="1"/>
  <c r="O758" i="1" s="1"/>
  <c r="N984" i="1"/>
  <c r="O984" i="1" s="1"/>
  <c r="N828" i="1"/>
  <c r="O828" i="1" s="1"/>
  <c r="N753" i="1"/>
  <c r="O753" i="1" s="1"/>
  <c r="N802" i="1"/>
  <c r="O802" i="1" s="1"/>
  <c r="N967" i="1"/>
  <c r="O967" i="1" s="1"/>
  <c r="N751" i="1"/>
  <c r="O751" i="1" s="1"/>
  <c r="N916" i="1"/>
  <c r="O916" i="1" s="1"/>
  <c r="N745" i="1"/>
  <c r="O745" i="1" s="1"/>
  <c r="N799" i="1"/>
  <c r="O799" i="1" s="1"/>
  <c r="N922" i="1"/>
  <c r="O922" i="1" s="1"/>
  <c r="N933" i="1"/>
  <c r="O933" i="1" s="1"/>
  <c r="N887" i="1"/>
  <c r="O887" i="1" s="1"/>
  <c r="N715" i="1"/>
  <c r="O715" i="1" s="1"/>
  <c r="N854" i="1"/>
  <c r="O854" i="1" s="1"/>
  <c r="N817" i="1"/>
  <c r="O817" i="1" s="1"/>
  <c r="N927" i="1"/>
  <c r="O927" i="1" s="1"/>
  <c r="N718" i="1"/>
  <c r="O718" i="1" s="1"/>
  <c r="N981" i="1"/>
  <c r="O981" i="1" s="1"/>
  <c r="N894" i="1"/>
  <c r="O894" i="1" s="1"/>
  <c r="N961" i="1"/>
  <c r="O961" i="1" s="1"/>
  <c r="N740" i="1"/>
  <c r="O740" i="1" s="1"/>
  <c r="N774" i="1"/>
  <c r="O774" i="1" s="1"/>
  <c r="N926" i="1"/>
  <c r="O926" i="1" s="1"/>
  <c r="N919" i="1"/>
  <c r="O919" i="1" s="1"/>
  <c r="N946" i="1"/>
  <c r="O946" i="1" s="1"/>
  <c r="N767" i="1"/>
  <c r="O767" i="1" s="1"/>
  <c r="N759" i="1"/>
  <c r="O759" i="1" s="1"/>
  <c r="N704" i="1"/>
  <c r="O704" i="1" s="1"/>
  <c r="N951" i="1"/>
  <c r="O951" i="1" s="1"/>
  <c r="N795" i="1"/>
  <c r="O795" i="1" s="1"/>
  <c r="N727" i="1"/>
  <c r="O727" i="1" s="1"/>
  <c r="N973" i="1"/>
  <c r="O973" i="1" s="1"/>
  <c r="N932" i="1"/>
  <c r="O932" i="1" s="1"/>
  <c r="N847" i="1"/>
  <c r="O847" i="1" s="1"/>
  <c r="N720" i="1"/>
  <c r="O720" i="1" s="1"/>
  <c r="N875" i="1"/>
  <c r="O875" i="1" s="1"/>
  <c r="N950" i="1"/>
  <c r="O950" i="1" s="1"/>
  <c r="N909" i="1"/>
  <c r="O909" i="1" s="1"/>
  <c r="N768" i="1"/>
  <c r="O768" i="1" s="1"/>
  <c r="N843" i="1"/>
  <c r="O843" i="1" s="1"/>
  <c r="N957" i="1"/>
  <c r="O957" i="1" s="1"/>
  <c r="H3" i="4"/>
  <c r="N752" i="1"/>
  <c r="O752" i="1" s="1"/>
  <c r="N712" i="1"/>
  <c r="O712" i="1" s="1"/>
  <c r="N723" i="1"/>
  <c r="O723" i="1" s="1"/>
  <c r="N760" i="1"/>
  <c r="O760" i="1" s="1"/>
  <c r="N877" i="1"/>
  <c r="O877" i="1" s="1"/>
  <c r="N978" i="1"/>
  <c r="O978" i="1" s="1"/>
  <c r="N827" i="1"/>
  <c r="O827" i="1" s="1"/>
  <c r="N831" i="1"/>
  <c r="O831" i="1" s="1"/>
  <c r="N756" i="1"/>
  <c r="O756" i="1" s="1"/>
  <c r="N780" i="1"/>
  <c r="O780" i="1" s="1"/>
  <c r="N717" i="1"/>
  <c r="O717" i="1" s="1"/>
  <c r="N788" i="1"/>
  <c r="O788" i="1" s="1"/>
  <c r="N945" i="1"/>
  <c r="O945" i="1" s="1"/>
  <c r="N974" i="1"/>
  <c r="O974" i="1" s="1"/>
  <c r="N986" i="1"/>
  <c r="O986" i="1" s="1"/>
  <c r="N775" i="1"/>
  <c r="O775" i="1" s="1"/>
  <c r="N892" i="1"/>
  <c r="O892" i="1" s="1"/>
  <c r="N732" i="1"/>
  <c r="O732" i="1" s="1"/>
  <c r="N883" i="1"/>
  <c r="O883" i="1" s="1"/>
  <c r="N811" i="1"/>
  <c r="O811" i="1" s="1"/>
  <c r="N713" i="1"/>
  <c r="O713" i="1" s="1"/>
  <c r="N743" i="1"/>
  <c r="O743" i="1" s="1"/>
  <c r="N982" i="1"/>
  <c r="O982" i="1" s="1"/>
  <c r="N882" i="1"/>
  <c r="O882" i="1" s="1"/>
  <c r="N766" i="1"/>
  <c r="O766" i="1" s="1"/>
  <c r="N948" i="1"/>
  <c r="O948" i="1" s="1"/>
  <c r="N874" i="1"/>
  <c r="O874" i="1" s="1"/>
  <c r="N960" i="1"/>
  <c r="O960" i="1" s="1"/>
  <c r="N983" i="1"/>
  <c r="O983" i="1" s="1"/>
  <c r="N913" i="1"/>
  <c r="O913" i="1" s="1"/>
  <c r="N776" i="1"/>
  <c r="O776" i="1" s="1"/>
  <c r="N787" i="1"/>
  <c r="O787" i="1" s="1"/>
  <c r="N910" i="1"/>
  <c r="O910" i="1" s="1"/>
  <c r="N881" i="1"/>
  <c r="O881" i="1" s="1"/>
  <c r="N890" i="1"/>
  <c r="O890" i="1" s="1"/>
  <c r="N832" i="1"/>
  <c r="O832" i="1" s="1"/>
  <c r="N791" i="1"/>
  <c r="O791" i="1" s="1"/>
  <c r="N773" i="1"/>
  <c r="O773" i="1" s="1"/>
  <c r="N954" i="1"/>
  <c r="O954" i="1" s="1"/>
  <c r="N959" i="1"/>
  <c r="O959" i="1" s="1"/>
  <c r="N886" i="1"/>
  <c r="O886" i="1" s="1"/>
  <c r="N942" i="1"/>
  <c r="O942" i="1" s="1"/>
  <c r="N979" i="1"/>
  <c r="O979" i="1" s="1"/>
  <c r="N824" i="1"/>
  <c r="O824" i="1" s="1"/>
  <c r="N726" i="1"/>
  <c r="O726" i="1" s="1"/>
  <c r="N812" i="1"/>
  <c r="O812" i="1" s="1"/>
  <c r="N688" i="1"/>
  <c r="O688" i="1" s="1"/>
  <c r="N952" i="1"/>
  <c r="O952" i="1" s="1"/>
  <c r="N852" i="1"/>
  <c r="O852" i="1" s="1"/>
  <c r="N915" i="1"/>
  <c r="O915" i="1" s="1"/>
  <c r="N785" i="1"/>
  <c r="O785" i="1" s="1"/>
  <c r="N819" i="1"/>
  <c r="O819" i="1" s="1"/>
  <c r="N857" i="1"/>
  <c r="O857" i="1" s="1"/>
  <c r="N997" i="1"/>
  <c r="O997" i="1" s="1"/>
  <c r="N953" i="1"/>
  <c r="O953" i="1" s="1"/>
  <c r="N763" i="1"/>
  <c r="O763" i="1" s="1"/>
  <c r="N708" i="1"/>
  <c r="O708" i="1" s="1"/>
  <c r="N689" i="1"/>
  <c r="O689" i="1" s="1"/>
  <c r="N681" i="1"/>
  <c r="O681" i="1" s="1"/>
  <c r="O680" i="1" s="1"/>
  <c r="N730" i="1"/>
  <c r="O730" i="1" s="1"/>
  <c r="N764" i="1"/>
  <c r="O764" i="1" s="1"/>
  <c r="N943" i="1"/>
  <c r="O943" i="1" s="1"/>
  <c r="N721" i="1"/>
  <c r="O721" i="1" s="1"/>
  <c r="N808" i="1"/>
  <c r="O808" i="1" s="1"/>
  <c r="N842" i="1"/>
  <c r="O842" i="1" s="1"/>
  <c r="N851" i="1"/>
  <c r="O851" i="1" s="1"/>
  <c r="N821" i="1"/>
  <c r="O821" i="1" s="1"/>
  <c r="N884" i="1"/>
  <c r="O884" i="1" s="1"/>
  <c r="N861" i="1"/>
  <c r="O861" i="1" s="1"/>
  <c r="N941" i="1"/>
  <c r="O941" i="1" s="1"/>
  <c r="N806" i="1"/>
  <c r="O806" i="1" s="1"/>
  <c r="N814" i="1"/>
  <c r="O814" i="1" s="1"/>
  <c r="N928" i="1"/>
  <c r="O928" i="1" s="1"/>
  <c r="N908" i="1"/>
  <c r="O908" i="1" s="1"/>
  <c r="N830" i="1"/>
  <c r="O830" i="1" s="1"/>
  <c r="N931" i="1"/>
  <c r="O931" i="1" s="1"/>
  <c r="N714" i="1"/>
  <c r="O714" i="1" s="1"/>
  <c r="N702" i="1"/>
  <c r="O702" i="1" s="1"/>
  <c r="N999" i="1"/>
  <c r="O999" i="1" s="1"/>
  <c r="N790" i="1"/>
  <c r="O790" i="1" s="1"/>
  <c r="N898" i="1"/>
  <c r="O898" i="1" s="1"/>
  <c r="N844" i="1"/>
  <c r="O844" i="1" s="1"/>
  <c r="N784" i="1"/>
  <c r="O784" i="1" s="1"/>
  <c r="N837" i="1"/>
  <c r="O837" i="1" s="1"/>
  <c r="N818" i="1"/>
  <c r="O818" i="1" s="1"/>
  <c r="N968" i="1"/>
  <c r="O968" i="1" s="1"/>
  <c r="N744" i="1"/>
  <c r="O744" i="1" s="1"/>
  <c r="N977" i="1"/>
  <c r="O977" i="1" s="1"/>
  <c r="N893" i="1"/>
  <c r="O893" i="1" s="1"/>
  <c r="N958" i="1"/>
  <c r="O958" i="1" s="1"/>
  <c r="N939" i="1"/>
  <c r="O939" i="1" s="1"/>
  <c r="N798" i="1"/>
  <c r="O798" i="1" s="1"/>
  <c r="N710" i="1"/>
  <c r="O710" i="1" s="1"/>
  <c r="N914" i="1"/>
  <c r="O914" i="1" s="1"/>
  <c r="N966" i="1"/>
  <c r="O966" i="1" s="1"/>
  <c r="N841" i="1"/>
  <c r="O841" i="1" s="1"/>
  <c r="N783" i="1"/>
  <c r="O783" i="1" s="1"/>
  <c r="N971" i="1"/>
  <c r="O971" i="1" s="1"/>
  <c r="N684" i="1"/>
  <c r="O684" i="1" s="1"/>
  <c r="N923" i="1"/>
  <c r="O923" i="1" s="1"/>
  <c r="N962" i="1"/>
  <c r="O962" i="1" s="1"/>
  <c r="N871" i="1"/>
  <c r="O871" i="1" s="1"/>
  <c r="N813" i="1"/>
  <c r="O813" i="1" s="1"/>
  <c r="N741" i="1"/>
  <c r="O741" i="1" s="1"/>
  <c r="N862" i="1"/>
  <c r="O862" i="1" s="1"/>
  <c r="N687" i="1"/>
  <c r="O687" i="1" s="1"/>
  <c r="N901" i="1"/>
  <c r="O901" i="1" s="1"/>
  <c r="N992" i="1"/>
  <c r="O992" i="1" s="1"/>
  <c r="N825" i="1"/>
  <c r="O825" i="1" s="1"/>
  <c r="N906" i="1"/>
  <c r="O906" i="1" s="1"/>
  <c r="N683" i="1"/>
  <c r="O683" i="1" s="1"/>
  <c r="N728" i="1"/>
  <c r="O728" i="1" s="1"/>
  <c r="N779" i="1"/>
  <c r="O779" i="1" s="1"/>
  <c r="N765" i="1"/>
  <c r="O765" i="1" s="1"/>
  <c r="N697" i="1"/>
  <c r="O697" i="1" s="1"/>
  <c r="N866" i="1"/>
  <c r="O866" i="1" s="1"/>
  <c r="N965" i="1"/>
  <c r="O965" i="1" s="1"/>
  <c r="N972" i="1"/>
  <c r="O972" i="1" s="1"/>
  <c r="N902" i="1"/>
  <c r="O902" i="1" s="1"/>
  <c r="N754" i="1"/>
  <c r="O754" i="1" s="1"/>
  <c r="N839" i="1"/>
  <c r="O839" i="1" s="1"/>
  <c r="N731" i="1"/>
  <c r="O731" i="1" s="1"/>
  <c r="N685" i="1"/>
  <c r="O685" i="1" s="1"/>
  <c r="N994" i="1"/>
  <c r="O994" i="1" s="1"/>
  <c r="N694" i="1"/>
  <c r="O694" i="1" s="1"/>
  <c r="N834" i="1"/>
  <c r="O834" i="1" s="1"/>
  <c r="N792" i="1"/>
  <c r="O792" i="1" s="1"/>
  <c r="N860" i="1"/>
  <c r="O860" i="1" s="1"/>
  <c r="N870" i="1"/>
  <c r="O870" i="1" s="1"/>
  <c r="N889" i="1"/>
  <c r="O889" i="1" s="1"/>
  <c r="E649" i="1"/>
  <c r="N809" i="1" l="1"/>
  <c r="O809" i="1" s="1"/>
  <c r="N793" i="1"/>
  <c r="O793" i="1" s="1"/>
  <c r="N691" i="1"/>
  <c r="O691" i="1" s="1"/>
  <c r="N771" i="1"/>
  <c r="O771" i="1" s="1"/>
  <c r="N701" i="1"/>
  <c r="O701" i="1" s="1"/>
  <c r="N733" i="1"/>
  <c r="O733" i="1" s="1"/>
  <c r="N849" i="1"/>
  <c r="O849" i="1" s="1"/>
  <c r="N963" i="1"/>
  <c r="O963" i="1" s="1"/>
  <c r="N738" i="1"/>
  <c r="O738" i="1" s="1"/>
  <c r="N859" i="1"/>
  <c r="O859" i="1" s="1"/>
  <c r="N970" i="1"/>
  <c r="O970" i="1" s="1"/>
  <c r="N700" i="1"/>
  <c r="O700" i="1" s="1"/>
  <c r="N739" i="1"/>
  <c r="O739" i="1" s="1"/>
  <c r="G1" i="1"/>
  <c r="I256" i="5"/>
  <c r="N845" i="1"/>
  <c r="O845" i="1" s="1"/>
  <c r="N686" i="1"/>
  <c r="O686" i="1" s="1"/>
  <c r="N903" i="1"/>
  <c r="O903" i="1" s="1"/>
  <c r="N777" i="1"/>
  <c r="O777" i="1" s="1"/>
  <c r="N867" i="1"/>
  <c r="O867" i="1" s="1"/>
  <c r="N826" i="1"/>
  <c r="O826" i="1" s="1"/>
  <c r="N935" i="1"/>
  <c r="O935" i="1" s="1"/>
  <c r="N719" i="1"/>
  <c r="O719" i="1" s="1"/>
  <c r="N822" i="1"/>
  <c r="O822" i="1" s="1"/>
  <c r="N734" i="1"/>
  <c r="O734" i="1" s="1"/>
  <c r="N749" i="1"/>
  <c r="O749" i="1" s="1"/>
  <c r="N693" i="1"/>
  <c r="O693" i="1" s="1"/>
  <c r="N707" i="1"/>
  <c r="O707" i="1" s="1"/>
  <c r="E648" i="1"/>
  <c r="O679" i="1"/>
  <c r="C75" i="4"/>
  <c r="I257" i="5" l="1"/>
  <c r="C74" i="4"/>
  <c r="O678" i="1"/>
  <c r="E647" i="1"/>
  <c r="I258" i="5" l="1"/>
  <c r="E646" i="1"/>
  <c r="O677" i="1"/>
  <c r="C73" i="4"/>
  <c r="I259" i="5" l="1"/>
  <c r="C72" i="4"/>
  <c r="O676" i="1"/>
  <c r="E645" i="1"/>
  <c r="I260" i="5" l="1"/>
  <c r="E644" i="1"/>
  <c r="C71" i="4"/>
  <c r="O675" i="1"/>
  <c r="I261" i="5" l="1"/>
  <c r="O674" i="1"/>
  <c r="C70" i="4"/>
  <c r="E643" i="1"/>
  <c r="I262" i="5" l="1"/>
  <c r="E642" i="1"/>
  <c r="B81" i="4"/>
  <c r="O673" i="1"/>
  <c r="I263" i="5" l="1"/>
  <c r="B80" i="4"/>
  <c r="O672" i="1"/>
  <c r="E641" i="1"/>
  <c r="I264" i="5" l="1"/>
  <c r="E640" i="1"/>
  <c r="B79" i="4"/>
  <c r="O671" i="1"/>
  <c r="I265" i="5" l="1"/>
  <c r="O670" i="1"/>
  <c r="B78" i="4"/>
  <c r="E639" i="1"/>
  <c r="I266" i="5" l="1"/>
  <c r="E638" i="1"/>
  <c r="B77" i="4"/>
  <c r="O669" i="1"/>
  <c r="I267" i="5" l="1"/>
  <c r="B76" i="4"/>
  <c r="O668" i="1"/>
  <c r="E637" i="1"/>
  <c r="I268" i="5" l="1"/>
  <c r="E636" i="1"/>
  <c r="O667" i="1"/>
  <c r="B75" i="4"/>
  <c r="I269" i="5" l="1"/>
  <c r="B74" i="4"/>
  <c r="O666" i="1"/>
  <c r="E635" i="1"/>
  <c r="I270" i="5" l="1"/>
  <c r="E634" i="1"/>
  <c r="O665" i="1"/>
  <c r="B73" i="4"/>
  <c r="I271" i="5" l="1"/>
  <c r="O664" i="1"/>
  <c r="B72" i="4"/>
  <c r="E633" i="1"/>
  <c r="I272" i="5" l="1"/>
  <c r="E632" i="1"/>
  <c r="O663" i="1"/>
  <c r="B71" i="4"/>
  <c r="I273" i="5" l="1"/>
  <c r="O662" i="1"/>
  <c r="B70" i="4"/>
  <c r="E631" i="1"/>
  <c r="I274" i="5" l="1"/>
  <c r="E630" i="1"/>
  <c r="O661" i="1"/>
  <c r="L68" i="4"/>
  <c r="I275" i="5" l="1"/>
  <c r="O660" i="1"/>
  <c r="L67" i="4"/>
  <c r="E629" i="1"/>
  <c r="I276" i="5" l="1"/>
  <c r="E628" i="1"/>
  <c r="O659" i="1"/>
  <c r="L66" i="4"/>
  <c r="I277" i="5" l="1"/>
  <c r="O658" i="1"/>
  <c r="L65" i="4"/>
  <c r="E627" i="1"/>
  <c r="I278" i="5" l="1"/>
  <c r="E626" i="1"/>
  <c r="O657" i="1"/>
  <c r="L64" i="4"/>
  <c r="I279" i="5" l="1"/>
  <c r="L63" i="4"/>
  <c r="O656" i="1"/>
  <c r="E625" i="1"/>
  <c r="I280" i="5" l="1"/>
  <c r="E624" i="1"/>
  <c r="O655" i="1"/>
  <c r="L62" i="4"/>
  <c r="I281" i="5" l="1"/>
  <c r="O654" i="1"/>
  <c r="L61" i="4"/>
  <c r="E623" i="1"/>
  <c r="I282" i="5" l="1"/>
  <c r="E622" i="1"/>
  <c r="O653" i="1"/>
  <c r="L60" i="4"/>
  <c r="I283" i="5" l="1"/>
  <c r="O652" i="1"/>
  <c r="L59" i="4"/>
  <c r="E621" i="1"/>
  <c r="I284" i="5" l="1"/>
  <c r="E620" i="1"/>
  <c r="O651" i="1"/>
  <c r="L58" i="4"/>
  <c r="I285" i="5" l="1"/>
  <c r="O650" i="1"/>
  <c r="L57" i="4"/>
  <c r="E619" i="1"/>
  <c r="I286" i="5" l="1"/>
  <c r="E618" i="1"/>
  <c r="K68" i="4"/>
  <c r="O649" i="1"/>
  <c r="I287" i="5" l="1"/>
  <c r="O648" i="1"/>
  <c r="K67" i="4"/>
  <c r="E617" i="1"/>
  <c r="I288" i="5" l="1"/>
  <c r="E616" i="1"/>
  <c r="K66" i="4"/>
  <c r="O647" i="1"/>
  <c r="I289" i="5" l="1"/>
  <c r="O646" i="1"/>
  <c r="K65" i="4"/>
  <c r="E615" i="1"/>
  <c r="I290" i="5" l="1"/>
  <c r="E614" i="1"/>
  <c r="O645" i="1"/>
  <c r="K64" i="4"/>
  <c r="I291" i="5" l="1"/>
  <c r="K63" i="4"/>
  <c r="O644" i="1"/>
  <c r="E613" i="1"/>
  <c r="I292" i="5" l="1"/>
  <c r="E612" i="1"/>
  <c r="O643" i="1"/>
  <c r="K62" i="4"/>
  <c r="I293" i="5" l="1"/>
  <c r="K61" i="4"/>
  <c r="O642" i="1"/>
  <c r="E611" i="1"/>
  <c r="I294" i="5" l="1"/>
  <c r="E610" i="1"/>
  <c r="K60" i="4"/>
  <c r="O641" i="1"/>
  <c r="I295" i="5" l="1"/>
  <c r="O640" i="1"/>
  <c r="K59" i="4"/>
  <c r="E609" i="1"/>
  <c r="I296" i="5" l="1"/>
  <c r="E608" i="1"/>
  <c r="O639" i="1"/>
  <c r="K58" i="4"/>
  <c r="I297" i="5" l="1"/>
  <c r="O638" i="1"/>
  <c r="K57" i="4"/>
  <c r="E607" i="1"/>
  <c r="I298" i="5" l="1"/>
  <c r="E606" i="1"/>
  <c r="O637" i="1"/>
  <c r="J68" i="4"/>
  <c r="I299" i="5" l="1"/>
  <c r="O636" i="1"/>
  <c r="J67" i="4"/>
  <c r="E605" i="1"/>
  <c r="I300" i="5" l="1"/>
  <c r="E604" i="1"/>
  <c r="J66" i="4"/>
  <c r="O635" i="1"/>
  <c r="I301" i="5" l="1"/>
  <c r="O634" i="1"/>
  <c r="J65" i="4"/>
  <c r="E603" i="1"/>
  <c r="I302" i="5" l="1"/>
  <c r="E602" i="1"/>
  <c r="J64" i="4"/>
  <c r="O633" i="1"/>
  <c r="I303" i="5" l="1"/>
  <c r="J63" i="4"/>
  <c r="O632" i="1"/>
  <c r="E601" i="1"/>
  <c r="I304" i="5" l="1"/>
  <c r="E600" i="1"/>
  <c r="O631" i="1"/>
  <c r="J62" i="4"/>
  <c r="I305" i="5" l="1"/>
  <c r="J61" i="4"/>
  <c r="O630" i="1"/>
  <c r="E599" i="1"/>
  <c r="I306" i="5" l="1"/>
  <c r="E598" i="1"/>
  <c r="O629" i="1"/>
  <c r="J60" i="4"/>
  <c r="I307" i="5" l="1"/>
  <c r="O628" i="1"/>
  <c r="J59" i="4"/>
  <c r="E597" i="1"/>
  <c r="I308" i="5" l="1"/>
  <c r="E596" i="1"/>
  <c r="O627" i="1"/>
  <c r="J58" i="4"/>
  <c r="I309" i="5" l="1"/>
  <c r="J57" i="4"/>
  <c r="O626" i="1"/>
  <c r="E595" i="1"/>
  <c r="I310" i="5" l="1"/>
  <c r="E594" i="1"/>
  <c r="I68" i="4"/>
  <c r="O625" i="1"/>
  <c r="I311" i="5" l="1"/>
  <c r="O624" i="1"/>
  <c r="I67" i="4"/>
  <c r="E593" i="1"/>
  <c r="I312" i="5" l="1"/>
  <c r="E592" i="1"/>
  <c r="I66" i="4"/>
  <c r="O623" i="1"/>
  <c r="I313" i="5" l="1"/>
  <c r="I65" i="4"/>
  <c r="O622" i="1"/>
  <c r="E591" i="1"/>
  <c r="I314" i="5" l="1"/>
  <c r="E590" i="1"/>
  <c r="I64" i="4"/>
  <c r="O621" i="1"/>
  <c r="I315" i="5" l="1"/>
  <c r="I63" i="4"/>
  <c r="O620" i="1"/>
  <c r="E589" i="1"/>
  <c r="I316" i="5" l="1"/>
  <c r="E588" i="1"/>
  <c r="I62" i="4"/>
  <c r="O619" i="1"/>
  <c r="I317" i="5" l="1"/>
  <c r="I61" i="4"/>
  <c r="O618" i="1"/>
  <c r="E587" i="1"/>
  <c r="I318" i="5" l="1"/>
  <c r="E586" i="1"/>
  <c r="I60" i="4"/>
  <c r="O617" i="1"/>
  <c r="I319" i="5" l="1"/>
  <c r="I59" i="4"/>
  <c r="O616" i="1"/>
  <c r="E585" i="1"/>
  <c r="I320" i="5" l="1"/>
  <c r="E584" i="1"/>
  <c r="I58" i="4"/>
  <c r="O615" i="1"/>
  <c r="I321" i="5" l="1"/>
  <c r="O614" i="1"/>
  <c r="I57" i="4"/>
  <c r="E583" i="1"/>
  <c r="I322" i="5" l="1"/>
  <c r="E582" i="1"/>
  <c r="H68" i="4"/>
  <c r="O613" i="1"/>
  <c r="I323" i="5" l="1"/>
  <c r="H67" i="4"/>
  <c r="O612" i="1"/>
  <c r="E581" i="1"/>
  <c r="I324" i="5" l="1"/>
  <c r="E580" i="1"/>
  <c r="H66" i="4"/>
  <c r="O611" i="1"/>
  <c r="I325" i="5" l="1"/>
  <c r="H65" i="4"/>
  <c r="O610" i="1"/>
  <c r="E579" i="1"/>
  <c r="I326" i="5" l="1"/>
  <c r="E578" i="1"/>
  <c r="O609" i="1"/>
  <c r="H64" i="4"/>
  <c r="I327" i="5" l="1"/>
  <c r="H63" i="4"/>
  <c r="O608" i="1"/>
  <c r="E577" i="1"/>
  <c r="I328" i="5" l="1"/>
  <c r="E576" i="1"/>
  <c r="O607" i="1"/>
  <c r="H62" i="4"/>
  <c r="I329" i="5" l="1"/>
  <c r="O606" i="1"/>
  <c r="H61" i="4"/>
  <c r="E575" i="1"/>
  <c r="I330" i="5" l="1"/>
  <c r="E574" i="1"/>
  <c r="O605" i="1"/>
  <c r="H60" i="4"/>
  <c r="I331" i="5" l="1"/>
  <c r="H59" i="4"/>
  <c r="O604" i="1"/>
  <c r="E573" i="1"/>
  <c r="I332" i="5" l="1"/>
  <c r="E572" i="1"/>
  <c r="H58" i="4"/>
  <c r="O603" i="1"/>
  <c r="I333" i="5" l="1"/>
  <c r="O602" i="1"/>
  <c r="H57" i="4"/>
  <c r="E571" i="1"/>
  <c r="I334" i="5" l="1"/>
  <c r="E570" i="1"/>
  <c r="O601" i="1"/>
  <c r="G68" i="4"/>
  <c r="I335" i="5" l="1"/>
  <c r="O600" i="1"/>
  <c r="G67" i="4"/>
  <c r="E569" i="1"/>
  <c r="I336" i="5" l="1"/>
  <c r="E568" i="1"/>
  <c r="G66" i="4"/>
  <c r="O599" i="1"/>
  <c r="I337" i="5" l="1"/>
  <c r="O598" i="1"/>
  <c r="G65" i="4"/>
  <c r="E567" i="1"/>
  <c r="I338" i="5" l="1"/>
  <c r="E566" i="1"/>
  <c r="O597" i="1"/>
  <c r="G64" i="4"/>
  <c r="I339" i="5" l="1"/>
  <c r="O596" i="1"/>
  <c r="G63" i="4"/>
  <c r="E565" i="1"/>
  <c r="I340" i="5" l="1"/>
  <c r="E564" i="1"/>
  <c r="G62" i="4"/>
  <c r="O595" i="1"/>
  <c r="I341" i="5" l="1"/>
  <c r="G61" i="4"/>
  <c r="O594" i="1"/>
  <c r="E563" i="1"/>
  <c r="I342" i="5" l="1"/>
  <c r="E562" i="1"/>
  <c r="O593" i="1"/>
  <c r="G60" i="4"/>
  <c r="I343" i="5" l="1"/>
  <c r="O592" i="1"/>
  <c r="G59" i="4"/>
  <c r="E561" i="1"/>
  <c r="I344" i="5" l="1"/>
  <c r="E560" i="1"/>
  <c r="O591" i="1"/>
  <c r="G58" i="4"/>
  <c r="I345" i="5" l="1"/>
  <c r="O590" i="1"/>
  <c r="G57" i="4"/>
  <c r="E559" i="1"/>
  <c r="I346" i="5" l="1"/>
  <c r="E558" i="1"/>
  <c r="O589" i="1"/>
  <c r="F68" i="4"/>
  <c r="I347" i="5" l="1"/>
  <c r="F67" i="4"/>
  <c r="O588" i="1"/>
  <c r="E557" i="1"/>
  <c r="I348" i="5" l="1"/>
  <c r="E556" i="1"/>
  <c r="O587" i="1"/>
  <c r="F66" i="4"/>
  <c r="I349" i="5" l="1"/>
  <c r="O586" i="1"/>
  <c r="F65" i="4"/>
  <c r="E555" i="1"/>
  <c r="I350" i="5" l="1"/>
  <c r="E554" i="1"/>
  <c r="O585" i="1"/>
  <c r="F64" i="4"/>
  <c r="I351" i="5" l="1"/>
  <c r="O584" i="1"/>
  <c r="F63" i="4"/>
  <c r="E553" i="1"/>
  <c r="I352" i="5" l="1"/>
  <c r="E552" i="1"/>
  <c r="O583" i="1"/>
  <c r="F62" i="4"/>
  <c r="I353" i="5" l="1"/>
  <c r="O582" i="1"/>
  <c r="F61" i="4"/>
  <c r="E551" i="1"/>
  <c r="I354" i="5" l="1"/>
  <c r="E550" i="1"/>
  <c r="O581" i="1"/>
  <c r="F60" i="4"/>
  <c r="I355" i="5" l="1"/>
  <c r="O580" i="1"/>
  <c r="F59" i="4"/>
  <c r="E549" i="1"/>
  <c r="I356" i="5" l="1"/>
  <c r="E548" i="1"/>
  <c r="O579" i="1"/>
  <c r="F58" i="4"/>
  <c r="I357" i="5" l="1"/>
  <c r="O578" i="1"/>
  <c r="F57" i="4"/>
  <c r="E547" i="1"/>
  <c r="I358" i="5" l="1"/>
  <c r="E546" i="1"/>
  <c r="O577" i="1"/>
  <c r="E68" i="4"/>
  <c r="I359" i="5" l="1"/>
  <c r="O576" i="1"/>
  <c r="E67" i="4"/>
  <c r="E545" i="1"/>
  <c r="I360" i="5" l="1"/>
  <c r="E544" i="1"/>
  <c r="O575" i="1"/>
  <c r="E66" i="4"/>
  <c r="I361" i="5" l="1"/>
  <c r="O574" i="1"/>
  <c r="E65" i="4"/>
  <c r="E543" i="1"/>
  <c r="I362" i="5" l="1"/>
  <c r="E542" i="1"/>
  <c r="O573" i="1"/>
  <c r="E64" i="4"/>
  <c r="I363" i="5" l="1"/>
  <c r="O572" i="1"/>
  <c r="E63" i="4"/>
  <c r="E541" i="1"/>
  <c r="I364" i="5" l="1"/>
  <c r="E540" i="1"/>
  <c r="E62" i="4"/>
  <c r="O571" i="1"/>
  <c r="I365" i="5" l="1"/>
  <c r="O570" i="1"/>
  <c r="E61" i="4"/>
  <c r="E539" i="1"/>
  <c r="I366" i="5" l="1"/>
  <c r="E538" i="1"/>
  <c r="O569" i="1"/>
  <c r="E60" i="4"/>
  <c r="I367" i="5" l="1"/>
  <c r="O568" i="1"/>
  <c r="E59" i="4"/>
  <c r="E537" i="1"/>
  <c r="I368" i="5" l="1"/>
  <c r="E536" i="1"/>
  <c r="O567" i="1"/>
  <c r="E58" i="4"/>
  <c r="I369" i="5" l="1"/>
  <c r="E57" i="4"/>
  <c r="O566" i="1"/>
  <c r="E535" i="1"/>
  <c r="I370" i="5" l="1"/>
  <c r="E534" i="1"/>
  <c r="O565" i="1"/>
  <c r="D68" i="4"/>
  <c r="I371" i="5" l="1"/>
  <c r="D67" i="4"/>
  <c r="O564" i="1"/>
  <c r="E533" i="1"/>
  <c r="I372" i="5" l="1"/>
  <c r="E532" i="1"/>
  <c r="D66" i="4"/>
  <c r="O563" i="1"/>
  <c r="I373" i="5" l="1"/>
  <c r="O562" i="1"/>
  <c r="D65" i="4"/>
  <c r="E531" i="1"/>
  <c r="I374" i="5" l="1"/>
  <c r="E530" i="1"/>
  <c r="D64" i="4"/>
  <c r="O561" i="1"/>
  <c r="I375" i="5" l="1"/>
  <c r="D63" i="4"/>
  <c r="O560" i="1"/>
  <c r="E529" i="1"/>
  <c r="I376" i="5" l="1"/>
  <c r="E528" i="1"/>
  <c r="D62" i="4"/>
  <c r="O559" i="1"/>
  <c r="I377" i="5" l="1"/>
  <c r="D61" i="4"/>
  <c r="O558" i="1"/>
  <c r="E527" i="1"/>
  <c r="I378" i="5" l="1"/>
  <c r="E526" i="1"/>
  <c r="D60" i="4"/>
  <c r="O557" i="1"/>
  <c r="I379" i="5" l="1"/>
  <c r="D59" i="4"/>
  <c r="O556" i="1"/>
  <c r="E525" i="1"/>
  <c r="I380" i="5" l="1"/>
  <c r="E524" i="1"/>
  <c r="D58" i="4"/>
  <c r="O555" i="1"/>
  <c r="I381" i="5" l="1"/>
  <c r="O554" i="1"/>
  <c r="D57" i="4"/>
  <c r="E523" i="1"/>
  <c r="I382" i="5" l="1"/>
  <c r="E522" i="1"/>
  <c r="C68" i="4"/>
  <c r="O553" i="1"/>
  <c r="I383" i="5" l="1"/>
  <c r="C67" i="4"/>
  <c r="O552" i="1"/>
  <c r="E521" i="1"/>
  <c r="I384" i="5" l="1"/>
  <c r="E520" i="1"/>
  <c r="C66" i="4"/>
  <c r="O551" i="1"/>
  <c r="I385" i="5" l="1"/>
  <c r="O550" i="1"/>
  <c r="C65" i="4"/>
  <c r="E519" i="1"/>
  <c r="I386" i="5" l="1"/>
  <c r="E518" i="1"/>
  <c r="O549" i="1"/>
  <c r="C64" i="4"/>
  <c r="I387" i="5" l="1"/>
  <c r="O548" i="1"/>
  <c r="C63" i="4"/>
  <c r="E517" i="1"/>
  <c r="I388" i="5" l="1"/>
  <c r="E516" i="1"/>
  <c r="O547" i="1"/>
  <c r="C62" i="4"/>
  <c r="I389" i="5" l="1"/>
  <c r="O546" i="1"/>
  <c r="C61" i="4"/>
  <c r="E515" i="1"/>
  <c r="I390" i="5" l="1"/>
  <c r="E514" i="1"/>
  <c r="C60" i="4"/>
  <c r="O545" i="1"/>
  <c r="I391" i="5" l="1"/>
  <c r="O544" i="1"/>
  <c r="C59" i="4"/>
  <c r="E513" i="1"/>
  <c r="I392" i="5" l="1"/>
  <c r="E512" i="1"/>
  <c r="O543" i="1"/>
  <c r="C58" i="4"/>
  <c r="I393" i="5" l="1"/>
  <c r="O542" i="1"/>
  <c r="C57" i="4"/>
  <c r="E511" i="1"/>
  <c r="I394" i="5" l="1"/>
  <c r="E510" i="1"/>
  <c r="O541" i="1"/>
  <c r="B68" i="4"/>
  <c r="I395" i="5" l="1"/>
  <c r="O540" i="1"/>
  <c r="B67" i="4"/>
  <c r="E509" i="1"/>
  <c r="I396" i="5" l="1"/>
  <c r="E508" i="1"/>
  <c r="B66" i="4"/>
  <c r="O539" i="1"/>
  <c r="I397" i="5" l="1"/>
  <c r="B65" i="4"/>
  <c r="O538" i="1"/>
  <c r="E507" i="1"/>
  <c r="I398" i="5" l="1"/>
  <c r="E506" i="1"/>
  <c r="O537" i="1"/>
  <c r="B64" i="4"/>
  <c r="I399" i="5" l="1"/>
  <c r="O536" i="1"/>
  <c r="B63" i="4"/>
  <c r="E505" i="1"/>
  <c r="I400" i="5" l="1"/>
  <c r="E504" i="1"/>
  <c r="O535" i="1"/>
  <c r="B62" i="4"/>
  <c r="I401" i="5" l="1"/>
  <c r="O534" i="1"/>
  <c r="B61" i="4"/>
  <c r="E503" i="1"/>
  <c r="I402" i="5" l="1"/>
  <c r="E502" i="1"/>
  <c r="B60" i="4"/>
  <c r="O533" i="1"/>
  <c r="I403" i="5" l="1"/>
  <c r="B59" i="4"/>
  <c r="O532" i="1"/>
  <c r="E501" i="1"/>
  <c r="I404" i="5" l="1"/>
  <c r="E500" i="1"/>
  <c r="O531" i="1"/>
  <c r="B58" i="4"/>
  <c r="I405" i="5" l="1"/>
  <c r="O530" i="1"/>
  <c r="B57" i="4"/>
  <c r="E499" i="1"/>
  <c r="I406" i="5" l="1"/>
  <c r="E498" i="1"/>
  <c r="L55" i="4"/>
  <c r="O529" i="1"/>
  <c r="I407" i="5" l="1"/>
  <c r="L54" i="4"/>
  <c r="O528" i="1"/>
  <c r="E497" i="1"/>
  <c r="I408" i="5" l="1"/>
  <c r="E496" i="1"/>
  <c r="O527" i="1"/>
  <c r="L53" i="4"/>
  <c r="I409" i="5" l="1"/>
  <c r="O526" i="1"/>
  <c r="L52" i="4"/>
  <c r="E495" i="1"/>
  <c r="I410" i="5" l="1"/>
  <c r="E494" i="1"/>
  <c r="O525" i="1"/>
  <c r="L51" i="4"/>
  <c r="I411" i="5" l="1"/>
  <c r="O524" i="1"/>
  <c r="L50" i="4"/>
  <c r="E493" i="1"/>
  <c r="I412" i="5" l="1"/>
  <c r="E492" i="1"/>
  <c r="L49" i="4"/>
  <c r="O523" i="1"/>
  <c r="I413" i="5" l="1"/>
  <c r="L48" i="4"/>
  <c r="O522" i="1"/>
  <c r="E491" i="1"/>
  <c r="I414" i="5" l="1"/>
  <c r="E490" i="1"/>
  <c r="O521" i="1"/>
  <c r="L47" i="4"/>
  <c r="I415" i="5" l="1"/>
  <c r="L46" i="4"/>
  <c r="O520" i="1"/>
  <c r="E489" i="1"/>
  <c r="I416" i="5" l="1"/>
  <c r="E488" i="1"/>
  <c r="L45" i="4"/>
  <c r="O519" i="1"/>
  <c r="I417" i="5" l="1"/>
  <c r="L44" i="4"/>
  <c r="O518" i="1"/>
  <c r="E487" i="1"/>
  <c r="I418" i="5" l="1"/>
  <c r="E486" i="1"/>
  <c r="K55" i="4"/>
  <c r="O517" i="1"/>
  <c r="I419" i="5" l="1"/>
  <c r="K54" i="4"/>
  <c r="O516" i="1"/>
  <c r="E485" i="1"/>
  <c r="I420" i="5" l="1"/>
  <c r="E484" i="1"/>
  <c r="O515" i="1"/>
  <c r="K53" i="4"/>
  <c r="I421" i="5" l="1"/>
  <c r="O514" i="1"/>
  <c r="K52" i="4"/>
  <c r="E483" i="1"/>
  <c r="I422" i="5" l="1"/>
  <c r="E482" i="1"/>
  <c r="O513" i="1"/>
  <c r="K51" i="4"/>
  <c r="I423" i="5" l="1"/>
  <c r="O512" i="1"/>
  <c r="K50" i="4"/>
  <c r="E481" i="1"/>
  <c r="I424" i="5" l="1"/>
  <c r="E480" i="1"/>
  <c r="O511" i="1"/>
  <c r="K49" i="4"/>
  <c r="I425" i="5" l="1"/>
  <c r="O510" i="1"/>
  <c r="K48" i="4"/>
  <c r="E479" i="1"/>
  <c r="I426" i="5" l="1"/>
  <c r="E478" i="1"/>
  <c r="O509" i="1"/>
  <c r="K47" i="4"/>
  <c r="I427" i="5" l="1"/>
  <c r="O508" i="1"/>
  <c r="K46" i="4"/>
  <c r="E477" i="1"/>
  <c r="I428" i="5" l="1"/>
  <c r="E476" i="1"/>
  <c r="K45" i="4"/>
  <c r="O507" i="1"/>
  <c r="I429" i="5" l="1"/>
  <c r="O506" i="1"/>
  <c r="K44" i="4"/>
  <c r="E475" i="1"/>
  <c r="I430" i="5" l="1"/>
  <c r="E474" i="1"/>
  <c r="J55" i="4"/>
  <c r="O505" i="1"/>
  <c r="I431" i="5" l="1"/>
  <c r="J54" i="4"/>
  <c r="O504" i="1"/>
  <c r="E473" i="1"/>
  <c r="I432" i="5" l="1"/>
  <c r="E472" i="1"/>
  <c r="O503" i="1"/>
  <c r="J53" i="4"/>
  <c r="I433" i="5" l="1"/>
  <c r="J52" i="4"/>
  <c r="O502" i="1"/>
  <c r="E471" i="1"/>
  <c r="I434" i="5" l="1"/>
  <c r="E470" i="1"/>
  <c r="O501" i="1"/>
  <c r="J51" i="4"/>
  <c r="I435" i="5" l="1"/>
  <c r="O500" i="1"/>
  <c r="J50" i="4"/>
  <c r="E469" i="1"/>
  <c r="I436" i="5" l="1"/>
  <c r="E468" i="1"/>
  <c r="O499" i="1"/>
  <c r="J49" i="4"/>
  <c r="I437" i="5" l="1"/>
  <c r="O498" i="1"/>
  <c r="J48" i="4"/>
  <c r="E467" i="1"/>
  <c r="I438" i="5" l="1"/>
  <c r="E466" i="1"/>
  <c r="O497" i="1"/>
  <c r="J47" i="4"/>
  <c r="I439" i="5" l="1"/>
  <c r="J46" i="4"/>
  <c r="O496" i="1"/>
  <c r="E465" i="1"/>
  <c r="I440" i="5" l="1"/>
  <c r="E464" i="1"/>
  <c r="O495" i="1"/>
  <c r="J45" i="4"/>
  <c r="I441" i="5" l="1"/>
  <c r="J44" i="4"/>
  <c r="O494" i="1"/>
  <c r="E463" i="1"/>
  <c r="I442" i="5" l="1"/>
  <c r="E462" i="1"/>
  <c r="O493" i="1"/>
  <c r="I55" i="4"/>
  <c r="I443" i="5" l="1"/>
  <c r="O492" i="1"/>
  <c r="I54" i="4"/>
  <c r="E461" i="1"/>
  <c r="I444" i="5" l="1"/>
  <c r="E460" i="1"/>
  <c r="I53" i="4"/>
  <c r="O491" i="1"/>
  <c r="I445" i="5" l="1"/>
  <c r="O490" i="1"/>
  <c r="I52" i="4"/>
  <c r="E459" i="1"/>
  <c r="I446" i="5" l="1"/>
  <c r="E458" i="1"/>
  <c r="I51" i="4"/>
  <c r="O489" i="1"/>
  <c r="I447" i="5" l="1"/>
  <c r="O488" i="1"/>
  <c r="I50" i="4"/>
  <c r="E457" i="1"/>
  <c r="I448" i="5" l="1"/>
  <c r="E456" i="1"/>
  <c r="I49" i="4"/>
  <c r="O487" i="1"/>
  <c r="I449" i="5" l="1"/>
  <c r="O486" i="1"/>
  <c r="I48" i="4"/>
  <c r="E455" i="1"/>
  <c r="I450" i="5" l="1"/>
  <c r="E454" i="1"/>
  <c r="I47" i="4"/>
  <c r="O485" i="1"/>
  <c r="I451" i="5" l="1"/>
  <c r="O484" i="1"/>
  <c r="I46" i="4"/>
  <c r="E453" i="1"/>
  <c r="I452" i="5" l="1"/>
  <c r="E452" i="1"/>
  <c r="O483" i="1"/>
  <c r="I45" i="4"/>
  <c r="I453" i="5" l="1"/>
  <c r="I44" i="4"/>
  <c r="O482" i="1"/>
  <c r="E451" i="1"/>
  <c r="I454" i="5" l="1"/>
  <c r="E450" i="1"/>
  <c r="O481" i="1"/>
  <c r="H55" i="4"/>
  <c r="I455" i="5" l="1"/>
  <c r="O480" i="1"/>
  <c r="H54" i="4"/>
  <c r="E449" i="1"/>
  <c r="I456" i="5" l="1"/>
  <c r="E448" i="1"/>
  <c r="H53" i="4"/>
  <c r="O479" i="1"/>
  <c r="I457" i="5" l="1"/>
  <c r="O478" i="1"/>
  <c r="H52" i="4"/>
  <c r="E447" i="1"/>
  <c r="I458" i="5" l="1"/>
  <c r="E446" i="1"/>
  <c r="H51" i="4"/>
  <c r="O477" i="1"/>
  <c r="I459" i="5" l="1"/>
  <c r="H50" i="4"/>
  <c r="O476" i="1"/>
  <c r="E445" i="1"/>
  <c r="I460" i="5" l="1"/>
  <c r="E444" i="1"/>
  <c r="H49" i="4"/>
  <c r="O475" i="1"/>
  <c r="I461" i="5" l="1"/>
  <c r="O474" i="1"/>
  <c r="H48" i="4"/>
  <c r="E443" i="1"/>
  <c r="I462" i="5" l="1"/>
  <c r="E442" i="1"/>
  <c r="O473" i="1"/>
  <c r="H47" i="4"/>
  <c r="I463" i="5" l="1"/>
  <c r="O472" i="1"/>
  <c r="H46" i="4"/>
  <c r="E441" i="1"/>
  <c r="I464" i="5" l="1"/>
  <c r="E440" i="1"/>
  <c r="H45" i="4"/>
  <c r="O471" i="1"/>
  <c r="I465" i="5" l="1"/>
  <c r="H44" i="4"/>
  <c r="O470" i="1"/>
  <c r="E439" i="1"/>
  <c r="I466" i="5" l="1"/>
  <c r="E438" i="1"/>
  <c r="O469" i="1"/>
  <c r="G55" i="4"/>
  <c r="I467" i="5" l="1"/>
  <c r="G54" i="4"/>
  <c r="O468" i="1"/>
  <c r="E437" i="1"/>
  <c r="I468" i="5" l="1"/>
  <c r="E436" i="1"/>
  <c r="O467" i="1"/>
  <c r="G53" i="4"/>
  <c r="I469" i="5" l="1"/>
  <c r="O466" i="1"/>
  <c r="G52" i="4"/>
  <c r="E435" i="1"/>
  <c r="I470" i="5" l="1"/>
  <c r="E434" i="1"/>
  <c r="O465" i="1"/>
  <c r="G51" i="4"/>
  <c r="I471" i="5" l="1"/>
  <c r="G50" i="4"/>
  <c r="O464" i="1"/>
  <c r="E433" i="1"/>
  <c r="I472" i="5" l="1"/>
  <c r="E432" i="1"/>
  <c r="O463" i="1"/>
  <c r="G49" i="4"/>
  <c r="I473" i="5" l="1"/>
  <c r="O462" i="1"/>
  <c r="G48" i="4"/>
  <c r="E431" i="1"/>
  <c r="I474" i="5" l="1"/>
  <c r="E430" i="1"/>
  <c r="O461" i="1"/>
  <c r="G47" i="4"/>
  <c r="I475" i="5" l="1"/>
  <c r="O460" i="1"/>
  <c r="G46" i="4"/>
  <c r="E429" i="1"/>
  <c r="I476" i="5" l="1"/>
  <c r="E428" i="1"/>
  <c r="G45" i="4"/>
  <c r="O459" i="1"/>
  <c r="I477" i="5" l="1"/>
  <c r="G44" i="4"/>
  <c r="O458" i="1"/>
  <c r="E427" i="1"/>
  <c r="I478" i="5" l="1"/>
  <c r="E426" i="1"/>
  <c r="O457" i="1"/>
  <c r="F55" i="4"/>
  <c r="I479" i="5" l="1"/>
  <c r="F54" i="4"/>
  <c r="O456" i="1"/>
  <c r="E425" i="1"/>
  <c r="I480" i="5" l="1"/>
  <c r="E424" i="1"/>
  <c r="O455" i="1"/>
  <c r="F53" i="4"/>
  <c r="I481" i="5" l="1"/>
  <c r="F52" i="4"/>
  <c r="O454" i="1"/>
  <c r="E423" i="1"/>
  <c r="I482" i="5" l="1"/>
  <c r="E422" i="1"/>
  <c r="O453" i="1"/>
  <c r="F51" i="4"/>
  <c r="I483" i="5" l="1"/>
  <c r="F50" i="4"/>
  <c r="O452" i="1"/>
  <c r="E421" i="1"/>
  <c r="I484" i="5" l="1"/>
  <c r="E420" i="1"/>
  <c r="O451" i="1"/>
  <c r="F49" i="4"/>
  <c r="I485" i="5" l="1"/>
  <c r="O450" i="1"/>
  <c r="F48" i="4"/>
  <c r="E419" i="1"/>
  <c r="I486" i="5" l="1"/>
  <c r="E418" i="1"/>
  <c r="O449" i="1"/>
  <c r="F47" i="4"/>
  <c r="I487" i="5" l="1"/>
  <c r="O448" i="1"/>
  <c r="F46" i="4"/>
  <c r="E417" i="1"/>
  <c r="I488" i="5" l="1"/>
  <c r="E416" i="1"/>
  <c r="O447" i="1"/>
  <c r="F45" i="4"/>
  <c r="I489" i="5" l="1"/>
  <c r="F44" i="4"/>
  <c r="O446" i="1"/>
  <c r="E415" i="1"/>
  <c r="I490" i="5" l="1"/>
  <c r="E414" i="1"/>
  <c r="O445" i="1"/>
  <c r="E55" i="4"/>
  <c r="I491" i="5" l="1"/>
  <c r="E54" i="4"/>
  <c r="O444" i="1"/>
  <c r="E413" i="1"/>
  <c r="I492" i="5" l="1"/>
  <c r="E412" i="1"/>
  <c r="O443" i="1"/>
  <c r="E53" i="4"/>
  <c r="I493" i="5" l="1"/>
  <c r="E52" i="4"/>
  <c r="O442" i="1"/>
  <c r="E411" i="1"/>
  <c r="I494" i="5" l="1"/>
  <c r="O441" i="1"/>
  <c r="E51" i="4"/>
  <c r="E410" i="1"/>
  <c r="I495" i="5" l="1"/>
  <c r="E409" i="1"/>
  <c r="O440" i="1"/>
  <c r="E50" i="4"/>
  <c r="I496" i="5" l="1"/>
  <c r="O439" i="1"/>
  <c r="E49" i="4"/>
  <c r="E408" i="1"/>
  <c r="I497" i="5" l="1"/>
  <c r="E407" i="1"/>
  <c r="O438" i="1"/>
  <c r="E48" i="4"/>
  <c r="I498" i="5" l="1"/>
  <c r="E47" i="4"/>
  <c r="O437" i="1"/>
  <c r="E406" i="1"/>
  <c r="I499" i="5" l="1"/>
  <c r="E405" i="1"/>
  <c r="E46" i="4"/>
  <c r="O436" i="1"/>
  <c r="I500" i="5" l="1"/>
  <c r="E45" i="4"/>
  <c r="O435" i="1"/>
  <c r="E404" i="1"/>
  <c r="I501" i="5" l="1"/>
  <c r="E403" i="1"/>
  <c r="E44" i="4"/>
  <c r="O434" i="1"/>
  <c r="I502" i="5" l="1"/>
  <c r="D55" i="4"/>
  <c r="O433" i="1"/>
  <c r="E402" i="1"/>
  <c r="I503" i="5" l="1"/>
  <c r="E401" i="1"/>
  <c r="O432" i="1"/>
  <c r="D54" i="4"/>
  <c r="I504" i="5" l="1"/>
  <c r="O431" i="1"/>
  <c r="D53" i="4"/>
  <c r="E400" i="1"/>
  <c r="E399" i="1" l="1"/>
  <c r="O430" i="1"/>
  <c r="D52" i="4"/>
  <c r="O429" i="1" l="1"/>
  <c r="D51" i="4"/>
  <c r="E398" i="1"/>
  <c r="E397" i="1" l="1"/>
  <c r="O428" i="1"/>
  <c r="D50" i="4"/>
  <c r="O427" i="1" l="1"/>
  <c r="D49" i="4"/>
  <c r="E396" i="1"/>
  <c r="E395" i="1" l="1"/>
  <c r="O426" i="1"/>
  <c r="D48" i="4"/>
  <c r="O425" i="1" l="1"/>
  <c r="D47" i="4"/>
  <c r="E394" i="1"/>
  <c r="E393" i="1" l="1"/>
  <c r="O424" i="1"/>
  <c r="D46" i="4"/>
  <c r="O423" i="1" l="1"/>
  <c r="D45" i="4"/>
  <c r="E392" i="1"/>
  <c r="E391" i="1" l="1"/>
  <c r="O422" i="1"/>
  <c r="D44" i="4"/>
  <c r="O421" i="1" l="1"/>
  <c r="C55" i="4"/>
  <c r="E390" i="1"/>
  <c r="E389" i="1" l="1"/>
  <c r="O420" i="1"/>
  <c r="C54" i="4"/>
  <c r="O419" i="1" l="1"/>
  <c r="C53" i="4"/>
  <c r="E388" i="1"/>
  <c r="E387" i="1" l="1"/>
  <c r="O418" i="1"/>
  <c r="C52" i="4"/>
  <c r="O417" i="1" l="1"/>
  <c r="C51" i="4"/>
  <c r="E386" i="1"/>
  <c r="E385" i="1" l="1"/>
  <c r="C50" i="4"/>
  <c r="O416" i="1"/>
  <c r="O415" i="1" l="1"/>
  <c r="C49" i="4"/>
  <c r="E384" i="1"/>
  <c r="E383" i="1" l="1"/>
  <c r="O414" i="1"/>
  <c r="C48" i="4"/>
  <c r="O413" i="1" l="1"/>
  <c r="C47" i="4"/>
  <c r="E382" i="1"/>
  <c r="E381" i="1" l="1"/>
  <c r="O412" i="1"/>
  <c r="C46" i="4"/>
  <c r="O411" i="1" l="1"/>
  <c r="C45" i="4"/>
  <c r="E380" i="1"/>
  <c r="E379" i="1" l="1"/>
  <c r="O410" i="1"/>
  <c r="C44" i="4"/>
  <c r="O409" i="1" l="1"/>
  <c r="B55" i="4"/>
  <c r="E378" i="1"/>
  <c r="E377" i="1" l="1"/>
  <c r="O408" i="1"/>
  <c r="B54" i="4"/>
  <c r="O407" i="1" l="1"/>
  <c r="B53" i="4"/>
  <c r="E376" i="1"/>
  <c r="E375" i="1" l="1"/>
  <c r="O406" i="1"/>
  <c r="B52" i="4"/>
  <c r="O405" i="1" l="1"/>
  <c r="B51" i="4"/>
  <c r="E374" i="1"/>
  <c r="E373" i="1" l="1"/>
  <c r="O404" i="1"/>
  <c r="B50" i="4"/>
  <c r="B49" i="4" l="1"/>
  <c r="O403" i="1"/>
  <c r="E372" i="1"/>
  <c r="E371" i="1" l="1"/>
  <c r="O402" i="1"/>
  <c r="B48" i="4"/>
  <c r="O401" i="1" l="1"/>
  <c r="B47" i="4"/>
  <c r="E370" i="1"/>
  <c r="E369" i="1" l="1"/>
  <c r="O400" i="1"/>
  <c r="B46" i="4"/>
  <c r="O399" i="1" l="1"/>
  <c r="B45" i="4"/>
  <c r="E368" i="1"/>
  <c r="E367" i="1" l="1"/>
  <c r="O398" i="1"/>
  <c r="B44" i="4"/>
  <c r="O397" i="1" l="1"/>
  <c r="L42" i="4"/>
  <c r="E366" i="1"/>
  <c r="E365" i="1" l="1"/>
  <c r="O396" i="1"/>
  <c r="L41" i="4"/>
  <c r="O395" i="1" l="1"/>
  <c r="L40" i="4"/>
  <c r="E364" i="1"/>
  <c r="E363" i="1" l="1"/>
  <c r="O394" i="1"/>
  <c r="L39" i="4"/>
  <c r="O393" i="1" l="1"/>
  <c r="L38" i="4"/>
  <c r="E362" i="1"/>
  <c r="E361" i="1" l="1"/>
  <c r="L37" i="4"/>
  <c r="O392" i="1"/>
  <c r="O391" i="1" l="1"/>
  <c r="L36" i="4"/>
  <c r="E360" i="1"/>
  <c r="E359" i="1" l="1"/>
  <c r="O390" i="1"/>
  <c r="L35" i="4"/>
  <c r="O389" i="1" l="1"/>
  <c r="L34" i="4"/>
  <c r="E358" i="1"/>
  <c r="E357" i="1" l="1"/>
  <c r="O388" i="1"/>
  <c r="L33" i="4"/>
  <c r="O387" i="1" l="1"/>
  <c r="L32" i="4"/>
  <c r="E356" i="1"/>
  <c r="E355" i="1" l="1"/>
  <c r="O386" i="1"/>
  <c r="L31" i="4"/>
  <c r="O385" i="1" l="1"/>
  <c r="K42" i="4"/>
  <c r="E354" i="1"/>
  <c r="E353" i="1" l="1"/>
  <c r="O384" i="1"/>
  <c r="K41" i="4"/>
  <c r="O383" i="1" l="1"/>
  <c r="K40" i="4"/>
  <c r="E352" i="1"/>
  <c r="E351" i="1" l="1"/>
  <c r="O382" i="1"/>
  <c r="K39" i="4"/>
  <c r="O381" i="1" l="1"/>
  <c r="K38" i="4"/>
  <c r="E350" i="1"/>
  <c r="E349" i="1" l="1"/>
  <c r="O380" i="1"/>
  <c r="K37" i="4"/>
  <c r="O379" i="1" l="1"/>
  <c r="K36" i="4"/>
  <c r="E348" i="1"/>
  <c r="E347" i="1" l="1"/>
  <c r="O378" i="1"/>
  <c r="K35" i="4"/>
  <c r="O377" i="1" l="1"/>
  <c r="K34" i="4"/>
  <c r="E346" i="1"/>
  <c r="E345" i="1" l="1"/>
  <c r="O376" i="1"/>
  <c r="K33" i="4"/>
  <c r="O375" i="1" l="1"/>
  <c r="K32" i="4"/>
  <c r="E344" i="1"/>
  <c r="E343" i="1" l="1"/>
  <c r="O374" i="1"/>
  <c r="K31" i="4"/>
  <c r="O373" i="1" l="1"/>
  <c r="J42" i="4"/>
  <c r="E342" i="1"/>
  <c r="E341" i="1" l="1"/>
  <c r="J41" i="4"/>
  <c r="O372" i="1"/>
  <c r="O371" i="1" l="1"/>
  <c r="J40" i="4"/>
  <c r="E340" i="1"/>
  <c r="E339" i="1" l="1"/>
  <c r="O370" i="1"/>
  <c r="J39" i="4"/>
  <c r="O369" i="1" l="1"/>
  <c r="J38" i="4"/>
  <c r="E338" i="1"/>
  <c r="E337" i="1" l="1"/>
  <c r="O368" i="1"/>
  <c r="J37" i="4"/>
  <c r="O367" i="1" l="1"/>
  <c r="J36" i="4"/>
  <c r="E336" i="1"/>
  <c r="E335" i="1" l="1"/>
  <c r="O366" i="1"/>
  <c r="J35" i="4"/>
  <c r="O365" i="1" l="1"/>
  <c r="J34" i="4"/>
  <c r="E334" i="1"/>
  <c r="E333" i="1" l="1"/>
  <c r="O364" i="1"/>
  <c r="J33" i="4"/>
  <c r="O363" i="1" l="1"/>
  <c r="J32" i="4"/>
  <c r="E332" i="1"/>
  <c r="E331" i="1" l="1"/>
  <c r="O362" i="1"/>
  <c r="J31" i="4"/>
  <c r="O361" i="1" l="1"/>
  <c r="I42" i="4"/>
  <c r="E330" i="1"/>
  <c r="E329" i="1" l="1"/>
  <c r="O360" i="1"/>
  <c r="I41" i="4"/>
  <c r="O359" i="1" l="1"/>
  <c r="I40" i="4"/>
  <c r="E328" i="1"/>
  <c r="E327" i="1" l="1"/>
  <c r="O358" i="1"/>
  <c r="I39" i="4"/>
  <c r="O357" i="1" l="1"/>
  <c r="I38" i="4"/>
  <c r="E326" i="1"/>
  <c r="E325" i="1" l="1"/>
  <c r="O356" i="1"/>
  <c r="I37" i="4"/>
  <c r="O355" i="1" l="1"/>
  <c r="I36" i="4"/>
  <c r="E324" i="1"/>
  <c r="E323" i="1" l="1"/>
  <c r="I35" i="4"/>
  <c r="O354" i="1"/>
  <c r="O353" i="1" l="1"/>
  <c r="I34" i="4"/>
  <c r="E322" i="1"/>
  <c r="E321" i="1" l="1"/>
  <c r="O352" i="1"/>
  <c r="I33" i="4"/>
  <c r="O351" i="1" l="1"/>
  <c r="I32" i="4"/>
  <c r="E320" i="1"/>
  <c r="E319" i="1" l="1"/>
  <c r="O350" i="1"/>
  <c r="I31" i="4"/>
  <c r="O349" i="1" l="1"/>
  <c r="H42" i="4"/>
  <c r="E318" i="1"/>
  <c r="E317" i="1" l="1"/>
  <c r="O348" i="1"/>
  <c r="H41" i="4"/>
  <c r="O347" i="1" l="1"/>
  <c r="H40" i="4"/>
  <c r="E316" i="1"/>
  <c r="E315" i="1" l="1"/>
  <c r="O346" i="1"/>
  <c r="H39" i="4"/>
  <c r="O345" i="1" l="1"/>
  <c r="H38" i="4"/>
  <c r="E314" i="1"/>
  <c r="E313" i="1" l="1"/>
  <c r="O344" i="1"/>
  <c r="H37" i="4"/>
  <c r="O343" i="1" l="1"/>
  <c r="H36" i="4"/>
  <c r="E312" i="1"/>
  <c r="E311" i="1" l="1"/>
  <c r="O342" i="1"/>
  <c r="H35" i="4"/>
  <c r="O341" i="1" l="1"/>
  <c r="H34" i="4"/>
  <c r="E310" i="1"/>
  <c r="E309" i="1" l="1"/>
  <c r="O340" i="1"/>
  <c r="H33" i="4"/>
  <c r="H32" i="4" l="1"/>
  <c r="O339" i="1"/>
  <c r="E308" i="1"/>
  <c r="E307" i="1" l="1"/>
  <c r="O338" i="1"/>
  <c r="H31" i="4"/>
  <c r="G42" i="4" l="1"/>
  <c r="O337" i="1"/>
  <c r="E306" i="1"/>
  <c r="E305" i="1" l="1"/>
  <c r="O336" i="1"/>
  <c r="G41" i="4"/>
  <c r="O335" i="1" l="1"/>
  <c r="G40" i="4"/>
  <c r="E304" i="1"/>
  <c r="E303" i="1" l="1"/>
  <c r="O334" i="1"/>
  <c r="G39" i="4"/>
  <c r="O333" i="1" l="1"/>
  <c r="G38" i="4"/>
  <c r="E302" i="1"/>
  <c r="E301" i="1" l="1"/>
  <c r="O332" i="1"/>
  <c r="G37" i="4"/>
  <c r="O331" i="1" l="1"/>
  <c r="G36" i="4"/>
  <c r="E300" i="1"/>
  <c r="E299" i="1" l="1"/>
  <c r="O330" i="1"/>
  <c r="G35" i="4"/>
  <c r="O329" i="1" l="1"/>
  <c r="G34" i="4"/>
  <c r="E298" i="1"/>
  <c r="E297" i="1" l="1"/>
  <c r="O328" i="1"/>
  <c r="G33" i="4"/>
  <c r="G32" i="4" l="1"/>
  <c r="O327" i="1"/>
  <c r="E296" i="1"/>
  <c r="E295" i="1" l="1"/>
  <c r="O326" i="1"/>
  <c r="G31" i="4"/>
  <c r="O325" i="1" l="1"/>
  <c r="F42" i="4"/>
  <c r="E294" i="1"/>
  <c r="E293" i="1" l="1"/>
  <c r="O324" i="1"/>
  <c r="F41" i="4"/>
  <c r="F40" i="4" l="1"/>
  <c r="O323" i="1"/>
  <c r="E292" i="1"/>
  <c r="E291" i="1" l="1"/>
  <c r="O322" i="1"/>
  <c r="F39" i="4"/>
  <c r="F38" i="4" l="1"/>
  <c r="O321" i="1"/>
  <c r="E290" i="1"/>
  <c r="E289" i="1" l="1"/>
  <c r="O320" i="1"/>
  <c r="F37" i="4"/>
  <c r="F36" i="4" l="1"/>
  <c r="O319" i="1"/>
  <c r="E288" i="1"/>
  <c r="E287" i="1" l="1"/>
  <c r="O318" i="1"/>
  <c r="F35" i="4"/>
  <c r="O317" i="1" l="1"/>
  <c r="F34" i="4"/>
  <c r="E286" i="1"/>
  <c r="E285" i="1" l="1"/>
  <c r="O316" i="1"/>
  <c r="F33" i="4"/>
  <c r="O315" i="1" l="1"/>
  <c r="F32" i="4"/>
  <c r="E284" i="1"/>
  <c r="E283" i="1" l="1"/>
  <c r="O314" i="1"/>
  <c r="F31" i="4"/>
  <c r="O313" i="1" l="1"/>
  <c r="E42" i="4"/>
  <c r="E282" i="1"/>
  <c r="E281" i="1" l="1"/>
  <c r="O312" i="1"/>
  <c r="E41" i="4"/>
  <c r="O311" i="1" l="1"/>
  <c r="E40" i="4"/>
  <c r="E280" i="1"/>
  <c r="E279" i="1" l="1"/>
  <c r="E39" i="4"/>
  <c r="O310" i="1"/>
  <c r="E38" i="4" l="1"/>
  <c r="O309" i="1"/>
  <c r="E278" i="1"/>
  <c r="E277" i="1" l="1"/>
  <c r="O308" i="1"/>
  <c r="E37" i="4"/>
  <c r="O307" i="1" l="1"/>
  <c r="E36" i="4"/>
  <c r="E276" i="1"/>
  <c r="E275" i="1" l="1"/>
  <c r="O306" i="1"/>
  <c r="E35" i="4"/>
  <c r="O305" i="1" l="1"/>
  <c r="E34" i="4"/>
  <c r="E274" i="1"/>
  <c r="E273" i="1" l="1"/>
  <c r="O304" i="1"/>
  <c r="E33" i="4"/>
  <c r="O303" i="1" l="1"/>
  <c r="E32" i="4"/>
  <c r="E272" i="1"/>
  <c r="E271" i="1" l="1"/>
  <c r="E31" i="4"/>
  <c r="O302" i="1"/>
  <c r="O301" i="1" l="1"/>
  <c r="D42" i="4"/>
  <c r="E270" i="1"/>
  <c r="E269" i="1" l="1"/>
  <c r="O300" i="1"/>
  <c r="D41" i="4"/>
  <c r="O299" i="1" l="1"/>
  <c r="D40" i="4"/>
  <c r="E268" i="1"/>
  <c r="E267" i="1" l="1"/>
  <c r="O298" i="1"/>
  <c r="D39" i="4"/>
  <c r="O297" i="1" l="1"/>
  <c r="D38" i="4"/>
  <c r="E266" i="1"/>
  <c r="E265" i="1" l="1"/>
  <c r="O296" i="1"/>
  <c r="D37" i="4"/>
  <c r="O295" i="1" l="1"/>
  <c r="D36" i="4"/>
  <c r="E264" i="1"/>
  <c r="E263" i="1" l="1"/>
  <c r="D35" i="4"/>
  <c r="O294" i="1"/>
  <c r="D34" i="4" l="1"/>
  <c r="O293" i="1"/>
  <c r="E262" i="1"/>
  <c r="E261" i="1" l="1"/>
  <c r="O292" i="1"/>
  <c r="D33" i="4"/>
  <c r="O291" i="1" l="1"/>
  <c r="D32" i="4"/>
  <c r="E260" i="1"/>
  <c r="E259" i="1" l="1"/>
  <c r="O290" i="1"/>
  <c r="D31" i="4"/>
  <c r="C42" i="4" l="1"/>
  <c r="O289" i="1"/>
  <c r="E258" i="1"/>
  <c r="E257" i="1" l="1"/>
  <c r="O288" i="1"/>
  <c r="C41" i="4"/>
  <c r="O287" i="1" l="1"/>
  <c r="C40" i="4"/>
  <c r="E256" i="1"/>
  <c r="E255" i="1" l="1"/>
  <c r="O286" i="1"/>
  <c r="C39" i="4"/>
  <c r="O285" i="1" l="1"/>
  <c r="C38" i="4"/>
  <c r="E254" i="1"/>
  <c r="E253" i="1" l="1"/>
  <c r="C37" i="4"/>
  <c r="O284" i="1"/>
  <c r="O283" i="1" l="1"/>
  <c r="C36" i="4"/>
  <c r="E252" i="1"/>
  <c r="E251" i="1" l="1"/>
  <c r="C35" i="4"/>
  <c r="O282" i="1"/>
  <c r="O281" i="1" l="1"/>
  <c r="C34" i="4"/>
  <c r="E250" i="1"/>
  <c r="E249" i="1" l="1"/>
  <c r="O280" i="1"/>
  <c r="C33" i="4"/>
  <c r="C32" i="4" l="1"/>
  <c r="O279" i="1"/>
  <c r="E248" i="1"/>
  <c r="E247" i="1" l="1"/>
  <c r="C31" i="4"/>
  <c r="O278" i="1"/>
  <c r="B42" i="4" l="1"/>
  <c r="O277" i="1"/>
  <c r="E246" i="1"/>
  <c r="E245" i="1" l="1"/>
  <c r="O276" i="1"/>
  <c r="B41" i="4"/>
  <c r="O275" i="1" l="1"/>
  <c r="B40" i="4"/>
  <c r="E244" i="1"/>
  <c r="E243" i="1" l="1"/>
  <c r="B39" i="4"/>
  <c r="O274" i="1"/>
  <c r="O273" i="1" l="1"/>
  <c r="B38" i="4"/>
  <c r="E242" i="1"/>
  <c r="E241" i="1" l="1"/>
  <c r="O272" i="1"/>
  <c r="B37" i="4"/>
  <c r="O271" i="1" l="1"/>
  <c r="B36" i="4"/>
  <c r="E240" i="1"/>
  <c r="E239" i="1" l="1"/>
  <c r="O270" i="1"/>
  <c r="B35" i="4"/>
  <c r="O269" i="1" l="1"/>
  <c r="B34" i="4"/>
  <c r="E238" i="1"/>
  <c r="E237" i="1" l="1"/>
  <c r="O268" i="1"/>
  <c r="B33" i="4"/>
  <c r="O267" i="1" l="1"/>
  <c r="B32" i="4"/>
  <c r="E236" i="1"/>
  <c r="E235" i="1" l="1"/>
  <c r="O266" i="1"/>
  <c r="B31" i="4"/>
  <c r="O265" i="1" l="1"/>
  <c r="L29" i="4"/>
  <c r="E234" i="1"/>
  <c r="E233" i="1" l="1"/>
  <c r="O264" i="1"/>
  <c r="L28" i="4"/>
  <c r="O263" i="1" l="1"/>
  <c r="L27" i="4"/>
  <c r="E232" i="1"/>
  <c r="E231" i="1" l="1"/>
  <c r="O262" i="1"/>
  <c r="L26" i="4"/>
  <c r="L25" i="4" l="1"/>
  <c r="O261" i="1"/>
  <c r="E230" i="1"/>
  <c r="E229" i="1" l="1"/>
  <c r="O260" i="1"/>
  <c r="L24" i="4"/>
  <c r="O259" i="1" l="1"/>
  <c r="L23" i="4"/>
  <c r="E228" i="1"/>
  <c r="E227" i="1" l="1"/>
  <c r="O258" i="1"/>
  <c r="L22" i="4"/>
  <c r="O257" i="1" l="1"/>
  <c r="L21" i="4"/>
  <c r="E226" i="1"/>
  <c r="E225" i="1" l="1"/>
  <c r="O256" i="1"/>
  <c r="L20" i="4"/>
  <c r="L19" i="4" l="1"/>
  <c r="O255" i="1"/>
  <c r="E224" i="1"/>
  <c r="E223" i="1" l="1"/>
  <c r="L18" i="4"/>
  <c r="O254" i="1"/>
  <c r="O253" i="1" l="1"/>
  <c r="K29" i="4"/>
  <c r="E222" i="1"/>
  <c r="E221" i="1" l="1"/>
  <c r="O252" i="1"/>
  <c r="K28" i="4"/>
  <c r="O251" i="1" l="1"/>
  <c r="K27" i="4"/>
  <c r="E220" i="1"/>
  <c r="E219" i="1" l="1"/>
  <c r="O250" i="1"/>
  <c r="K26" i="4"/>
  <c r="O249" i="1" l="1"/>
  <c r="K25" i="4"/>
  <c r="E218" i="1"/>
  <c r="E217" i="1" l="1"/>
  <c r="K24" i="4"/>
  <c r="O248" i="1"/>
  <c r="K23" i="4" l="1"/>
  <c r="O247" i="1"/>
  <c r="E216" i="1"/>
  <c r="E215" i="1" l="1"/>
  <c r="O246" i="1"/>
  <c r="K22" i="4"/>
  <c r="O245" i="1" l="1"/>
  <c r="K21" i="4"/>
  <c r="E214" i="1"/>
  <c r="E213" i="1" l="1"/>
  <c r="K20" i="4"/>
  <c r="O244" i="1"/>
  <c r="O243" i="1" l="1"/>
  <c r="K19" i="4"/>
  <c r="E212" i="1"/>
  <c r="E211" i="1" l="1"/>
  <c r="O242" i="1"/>
  <c r="K18" i="4"/>
  <c r="J29" i="4" l="1"/>
  <c r="O241" i="1"/>
  <c r="E210" i="1"/>
  <c r="E209" i="1" l="1"/>
  <c r="O240" i="1"/>
  <c r="J28" i="4"/>
  <c r="O239" i="1" l="1"/>
  <c r="J27" i="4"/>
  <c r="E208" i="1"/>
  <c r="E207" i="1" l="1"/>
  <c r="J26" i="4"/>
  <c r="O238" i="1"/>
  <c r="J25" i="4" l="1"/>
  <c r="O237" i="1"/>
  <c r="E206" i="1"/>
  <c r="E205" i="1" l="1"/>
  <c r="O236" i="1"/>
  <c r="J24" i="4"/>
  <c r="O235" i="1" l="1"/>
  <c r="J23" i="4"/>
  <c r="E204" i="1"/>
  <c r="E203" i="1" l="1"/>
  <c r="J22" i="4"/>
  <c r="O234" i="1"/>
  <c r="O233" i="1" l="1"/>
  <c r="J21" i="4"/>
  <c r="E202" i="1"/>
  <c r="E201" i="1" l="1"/>
  <c r="O232" i="1"/>
  <c r="J20" i="4"/>
  <c r="O231" i="1" l="1"/>
  <c r="J19" i="4"/>
  <c r="E200" i="1"/>
  <c r="E199" i="1" l="1"/>
  <c r="O230" i="1"/>
  <c r="J18" i="4"/>
  <c r="O229" i="1" l="1"/>
  <c r="I29" i="4"/>
  <c r="E198" i="1"/>
  <c r="E197" i="1" l="1"/>
  <c r="O228" i="1"/>
  <c r="I28" i="4"/>
  <c r="O227" i="1" l="1"/>
  <c r="I27" i="4"/>
  <c r="E196" i="1"/>
  <c r="E195" i="1" l="1"/>
  <c r="O226" i="1"/>
  <c r="I26" i="4"/>
  <c r="O225" i="1" l="1"/>
  <c r="I25" i="4"/>
  <c r="E194" i="1"/>
  <c r="E193" i="1" l="1"/>
  <c r="O224" i="1"/>
  <c r="I24" i="4"/>
  <c r="I23" i="4" l="1"/>
  <c r="O223" i="1"/>
  <c r="E192" i="1"/>
  <c r="E191" i="1" l="1"/>
  <c r="I22" i="4"/>
  <c r="O222" i="1"/>
  <c r="O221" i="1" l="1"/>
  <c r="I21" i="4"/>
  <c r="E190" i="1"/>
  <c r="E189" i="1" l="1"/>
  <c r="O220" i="1"/>
  <c r="I20" i="4"/>
  <c r="O219" i="1" l="1"/>
  <c r="I19" i="4"/>
  <c r="E188" i="1"/>
  <c r="E187" i="1" l="1"/>
  <c r="O218" i="1"/>
  <c r="I18" i="4"/>
  <c r="O217" i="1" l="1"/>
  <c r="H29" i="4"/>
  <c r="E186" i="1"/>
  <c r="E185" i="1" l="1"/>
  <c r="O216" i="1"/>
  <c r="H28" i="4"/>
  <c r="H27" i="4" l="1"/>
  <c r="O215" i="1"/>
  <c r="E184" i="1"/>
  <c r="E183" i="1" l="1"/>
  <c r="O214" i="1"/>
  <c r="H26" i="4"/>
  <c r="O213" i="1" l="1"/>
  <c r="H25" i="4"/>
  <c r="E182" i="1"/>
  <c r="E181" i="1" l="1"/>
  <c r="O212" i="1"/>
  <c r="H24" i="4"/>
  <c r="O211" i="1" l="1"/>
  <c r="H23" i="4"/>
  <c r="E180" i="1"/>
  <c r="E179" i="1" l="1"/>
  <c r="O210" i="1"/>
  <c r="H22" i="4"/>
  <c r="H21" i="4" l="1"/>
  <c r="O209" i="1"/>
  <c r="E178" i="1"/>
  <c r="E177" i="1" l="1"/>
  <c r="H20" i="4"/>
  <c r="O208" i="1"/>
  <c r="O207" i="1" l="1"/>
  <c r="H19" i="4"/>
  <c r="E176" i="1"/>
  <c r="E175" i="1" l="1"/>
  <c r="O206" i="1"/>
  <c r="H18" i="4"/>
  <c r="O205" i="1" l="1"/>
  <c r="G29" i="4"/>
  <c r="E174" i="1"/>
  <c r="E173" i="1" l="1"/>
  <c r="G28" i="4"/>
  <c r="O204" i="1"/>
  <c r="O203" i="1" l="1"/>
  <c r="G27" i="4"/>
  <c r="E172" i="1"/>
  <c r="E171" i="1" l="1"/>
  <c r="O202" i="1"/>
  <c r="G26" i="4"/>
  <c r="O201" i="1" l="1"/>
  <c r="G25" i="4"/>
  <c r="E170" i="1"/>
  <c r="E169" i="1" l="1"/>
  <c r="O200" i="1"/>
  <c r="G24" i="4"/>
  <c r="O199" i="1" l="1"/>
  <c r="G23" i="4"/>
  <c r="E168" i="1"/>
  <c r="E167" i="1" l="1"/>
  <c r="O198" i="1"/>
  <c r="G22" i="4"/>
  <c r="O197" i="1" l="1"/>
  <c r="G21" i="4"/>
  <c r="E166" i="1"/>
  <c r="E165" i="1" l="1"/>
  <c r="O196" i="1"/>
  <c r="G20" i="4"/>
  <c r="O195" i="1" l="1"/>
  <c r="G19" i="4"/>
  <c r="E164" i="1"/>
  <c r="E163" i="1" l="1"/>
  <c r="O194" i="1"/>
  <c r="G18" i="4"/>
  <c r="O193" i="1" l="1"/>
  <c r="F29" i="4"/>
  <c r="E162" i="1"/>
  <c r="E161" i="1" l="1"/>
  <c r="O192" i="1"/>
  <c r="F28" i="4"/>
  <c r="O191" i="1" l="1"/>
  <c r="F27" i="4"/>
  <c r="E160" i="1"/>
  <c r="E159" i="1" l="1"/>
  <c r="O190" i="1"/>
  <c r="F26" i="4"/>
  <c r="O189" i="1" l="1"/>
  <c r="F25" i="4"/>
  <c r="E158" i="1"/>
  <c r="E157" i="1" l="1"/>
  <c r="O188" i="1"/>
  <c r="F24" i="4"/>
  <c r="O187" i="1" l="1"/>
  <c r="F23" i="4"/>
  <c r="E156" i="1"/>
  <c r="E155" i="1" l="1"/>
  <c r="O186" i="1"/>
  <c r="F22" i="4"/>
  <c r="O185" i="1" l="1"/>
  <c r="F21" i="4"/>
  <c r="E154" i="1"/>
  <c r="E153" i="1" l="1"/>
  <c r="O184" i="1"/>
  <c r="F20" i="4"/>
  <c r="F19" i="4" l="1"/>
  <c r="O183" i="1"/>
  <c r="E152" i="1"/>
  <c r="E151" i="1" l="1"/>
  <c r="O182" i="1"/>
  <c r="F18" i="4"/>
  <c r="E29" i="4" l="1"/>
  <c r="O181" i="1"/>
  <c r="E150" i="1"/>
  <c r="E149" i="1" l="1"/>
  <c r="O180" i="1"/>
  <c r="E28" i="4"/>
  <c r="E27" i="4" l="1"/>
  <c r="O179" i="1"/>
  <c r="E148" i="1"/>
  <c r="E147" i="1" l="1"/>
  <c r="O178" i="1"/>
  <c r="E26" i="4"/>
  <c r="O177" i="1" l="1"/>
  <c r="E25" i="4"/>
  <c r="E146" i="1"/>
  <c r="E145" i="1" l="1"/>
  <c r="E24" i="4"/>
  <c r="O176" i="1"/>
  <c r="E23" i="4" l="1"/>
  <c r="O175" i="1"/>
  <c r="E144" i="1"/>
  <c r="E143" i="1" l="1"/>
  <c r="O174" i="1"/>
  <c r="E22" i="4"/>
  <c r="O173" i="1" l="1"/>
  <c r="E21" i="4"/>
  <c r="E142" i="1"/>
  <c r="E141" i="1" l="1"/>
  <c r="O172" i="1"/>
  <c r="E20" i="4"/>
  <c r="O171" i="1" l="1"/>
  <c r="E19" i="4"/>
  <c r="E140" i="1"/>
  <c r="E139" i="1" l="1"/>
  <c r="E18" i="4"/>
  <c r="O170" i="1"/>
  <c r="O169" i="1" l="1"/>
  <c r="D29" i="4"/>
  <c r="E138" i="1"/>
  <c r="E137" i="1" l="1"/>
  <c r="O168" i="1"/>
  <c r="D28" i="4"/>
  <c r="D27" i="4" l="1"/>
  <c r="O167" i="1"/>
  <c r="E136" i="1"/>
  <c r="E135" i="1" l="1"/>
  <c r="O166" i="1"/>
  <c r="D26" i="4"/>
  <c r="O165" i="1" l="1"/>
  <c r="D25" i="4"/>
  <c r="E134" i="1"/>
  <c r="E133" i="1" l="1"/>
  <c r="D24" i="4"/>
  <c r="O164" i="1"/>
  <c r="D23" i="4" l="1"/>
  <c r="O163" i="1"/>
  <c r="E132" i="1"/>
  <c r="E131" i="1" l="1"/>
  <c r="O162" i="1"/>
  <c r="D22" i="4"/>
  <c r="O161" i="1" l="1"/>
  <c r="D21" i="4"/>
  <c r="E130" i="1"/>
  <c r="E129" i="1" l="1"/>
  <c r="O160" i="1"/>
  <c r="D20" i="4"/>
  <c r="O159" i="1" l="1"/>
  <c r="D19" i="4"/>
  <c r="E128" i="1"/>
  <c r="E127" i="1" l="1"/>
  <c r="D18" i="4"/>
  <c r="O158" i="1"/>
  <c r="O157" i="1" l="1"/>
  <c r="C29" i="4"/>
  <c r="E126" i="1"/>
  <c r="E125" i="1" l="1"/>
  <c r="O156" i="1"/>
  <c r="C28" i="4"/>
  <c r="O155" i="1" l="1"/>
  <c r="C27" i="4"/>
  <c r="E124" i="1"/>
  <c r="E123" i="1" l="1"/>
  <c r="O154" i="1"/>
  <c r="C26" i="4"/>
  <c r="O153" i="1" l="1"/>
  <c r="C25" i="4"/>
  <c r="E122" i="1"/>
  <c r="E121" i="1" l="1"/>
  <c r="C24" i="4"/>
  <c r="O152" i="1"/>
  <c r="C23" i="4" l="1"/>
  <c r="O151" i="1"/>
  <c r="E120" i="1"/>
  <c r="E119" i="1" l="1"/>
  <c r="O150" i="1"/>
  <c r="C22" i="4"/>
  <c r="C21" i="4" l="1"/>
  <c r="O149" i="1"/>
  <c r="E118" i="1"/>
  <c r="E117" i="1" l="1"/>
  <c r="O148" i="1"/>
  <c r="C20" i="4"/>
  <c r="C19" i="4" l="1"/>
  <c r="O147" i="1"/>
  <c r="E116" i="1"/>
  <c r="E115" i="1" l="1"/>
  <c r="C18" i="4"/>
  <c r="O146" i="1"/>
  <c r="B29" i="4" l="1"/>
  <c r="O145" i="1"/>
  <c r="E114" i="1"/>
  <c r="E113" i="1" l="1"/>
  <c r="O144" i="1"/>
  <c r="B28" i="4"/>
  <c r="B27" i="4" l="1"/>
  <c r="O143" i="1"/>
  <c r="E112" i="1"/>
  <c r="E111" i="1" l="1"/>
  <c r="B26" i="4"/>
  <c r="O142" i="1"/>
  <c r="O141" i="1" l="1"/>
  <c r="B25" i="4"/>
  <c r="E110" i="1"/>
  <c r="E109" i="1" l="1"/>
  <c r="B24" i="4"/>
  <c r="O140" i="1"/>
  <c r="O139" i="1" l="1"/>
  <c r="B23" i="4"/>
  <c r="E108" i="1"/>
  <c r="E107" i="1" l="1"/>
  <c r="O138" i="1"/>
  <c r="B22" i="4"/>
  <c r="O137" i="1" l="1"/>
  <c r="B21" i="4"/>
  <c r="E106" i="1"/>
  <c r="E105" i="1" l="1"/>
  <c r="B20" i="4"/>
  <c r="O136" i="1"/>
  <c r="B19" i="4" l="1"/>
  <c r="O135" i="1"/>
  <c r="E104" i="1"/>
  <c r="E103" i="1" l="1"/>
  <c r="O134" i="1"/>
  <c r="B18" i="4"/>
  <c r="O133" i="1" l="1"/>
  <c r="L16" i="4"/>
  <c r="E102" i="1"/>
  <c r="E101" i="1" l="1"/>
  <c r="L15" i="4"/>
  <c r="O132" i="1"/>
  <c r="O131" i="1" l="1"/>
  <c r="L14" i="4"/>
  <c r="E100" i="1"/>
  <c r="E99" i="1" l="1"/>
  <c r="O130" i="1"/>
  <c r="L13" i="4"/>
  <c r="L12" i="4" l="1"/>
  <c r="O129" i="1"/>
  <c r="E98" i="1"/>
  <c r="E97" i="1" l="1"/>
  <c r="O128" i="1"/>
  <c r="L11" i="4"/>
  <c r="O127" i="1" l="1"/>
  <c r="L10" i="4"/>
  <c r="E96" i="1"/>
  <c r="E95" i="1" l="1"/>
  <c r="L9" i="4"/>
  <c r="O126" i="1"/>
  <c r="O125" i="1" l="1"/>
  <c r="L8" i="4"/>
  <c r="E94" i="1"/>
  <c r="E93" i="1" l="1"/>
  <c r="L7" i="4"/>
  <c r="O124" i="1"/>
  <c r="O123" i="1" l="1"/>
  <c r="L6" i="4"/>
  <c r="E92" i="1"/>
  <c r="E91" i="1" l="1"/>
  <c r="L5" i="4"/>
  <c r="O122" i="1"/>
  <c r="K16" i="4" l="1"/>
  <c r="O121" i="1"/>
  <c r="E90" i="1"/>
  <c r="E89" i="1" l="1"/>
  <c r="K15" i="4"/>
  <c r="O120" i="1"/>
  <c r="O119" i="1" l="1"/>
  <c r="K14" i="4"/>
  <c r="E88" i="1"/>
  <c r="E87" i="1" l="1"/>
  <c r="O118" i="1"/>
  <c r="K13" i="4"/>
  <c r="K12" i="4" l="1"/>
  <c r="O117" i="1"/>
  <c r="E86" i="1"/>
  <c r="E85" i="1" l="1"/>
  <c r="O116" i="1"/>
  <c r="K11" i="4"/>
  <c r="O115" i="1" l="1"/>
  <c r="K10" i="4"/>
  <c r="E84" i="1"/>
  <c r="E83" i="1" l="1"/>
  <c r="K9" i="4"/>
  <c r="O114" i="1"/>
  <c r="O113" i="1" l="1"/>
  <c r="K8" i="4"/>
  <c r="E82" i="1"/>
  <c r="E81" i="1" l="1"/>
  <c r="K7" i="4"/>
  <c r="O112" i="1"/>
  <c r="K6" i="4" l="1"/>
  <c r="O111" i="1"/>
  <c r="E80" i="1"/>
  <c r="E79" i="1" l="1"/>
  <c r="O110" i="1"/>
  <c r="K5" i="4"/>
  <c r="J16" i="4" l="1"/>
  <c r="O109" i="1"/>
  <c r="E78" i="1"/>
  <c r="E77" i="1" l="1"/>
  <c r="O108" i="1"/>
  <c r="J15" i="4"/>
  <c r="O107" i="1" l="1"/>
  <c r="J14" i="4"/>
  <c r="E76" i="1"/>
  <c r="E75" i="1" l="1"/>
  <c r="O106" i="1"/>
  <c r="J13" i="4"/>
  <c r="J12" i="4" l="1"/>
  <c r="O105" i="1"/>
  <c r="E74" i="1"/>
  <c r="E73" i="1" l="1"/>
  <c r="O104" i="1"/>
  <c r="J11" i="4"/>
  <c r="J10" i="4" l="1"/>
  <c r="O103" i="1"/>
  <c r="E72" i="1"/>
  <c r="E71" i="1" l="1"/>
  <c r="J9" i="4"/>
  <c r="O102" i="1"/>
  <c r="J8" i="4" l="1"/>
  <c r="O101" i="1"/>
  <c r="E70" i="1"/>
  <c r="E69" i="1" l="1"/>
  <c r="J7" i="4"/>
  <c r="O100" i="1"/>
  <c r="J6" i="4" l="1"/>
  <c r="O99" i="1"/>
  <c r="E68" i="1"/>
  <c r="E67" i="1" l="1"/>
  <c r="O98" i="1"/>
  <c r="J5" i="4"/>
  <c r="I16" i="4" l="1"/>
  <c r="O97" i="1"/>
  <c r="E66" i="1"/>
  <c r="E65" i="1" l="1"/>
  <c r="O96" i="1"/>
  <c r="I15" i="4"/>
  <c r="I14" i="4" l="1"/>
  <c r="O95" i="1"/>
  <c r="E64" i="1"/>
  <c r="E63" i="1" l="1"/>
  <c r="O94" i="1"/>
  <c r="I13" i="4"/>
  <c r="I12" i="4" l="1"/>
  <c r="O93" i="1"/>
  <c r="E62" i="1"/>
  <c r="E61" i="1" l="1"/>
  <c r="O92" i="1"/>
  <c r="I11" i="4"/>
  <c r="O91" i="1" l="1"/>
  <c r="I10" i="4"/>
  <c r="E60" i="1"/>
  <c r="E59" i="1" l="1"/>
  <c r="O90" i="1"/>
  <c r="I9" i="4"/>
  <c r="I8" i="4" l="1"/>
  <c r="O89" i="1"/>
  <c r="E58" i="1"/>
  <c r="E57" i="1" l="1"/>
  <c r="I7" i="4"/>
  <c r="O88" i="1"/>
  <c r="I6" i="4" l="1"/>
  <c r="O87" i="1"/>
  <c r="E56" i="1"/>
  <c r="E55" i="1" l="1"/>
  <c r="I5" i="4"/>
  <c r="O86" i="1"/>
  <c r="O85" i="1" l="1"/>
  <c r="H16" i="4"/>
  <c r="E54" i="1"/>
  <c r="E53" i="1" l="1"/>
  <c r="H15" i="4"/>
  <c r="O84" i="1"/>
  <c r="H14" i="4" l="1"/>
  <c r="O83" i="1"/>
  <c r="E52" i="1"/>
  <c r="E51" i="1" l="1"/>
  <c r="O82" i="1"/>
  <c r="H13" i="4"/>
  <c r="H12" i="4" l="1"/>
  <c r="O81" i="1"/>
  <c r="E50" i="1"/>
  <c r="E49" i="1" l="1"/>
  <c r="O80" i="1"/>
  <c r="H11" i="4"/>
  <c r="O79" i="1" l="1"/>
  <c r="H10" i="4"/>
  <c r="E48" i="1"/>
  <c r="E47" i="1" l="1"/>
  <c r="H9" i="4"/>
  <c r="O78" i="1"/>
  <c r="O77" i="1" l="1"/>
  <c r="H8" i="4"/>
  <c r="E46" i="1"/>
  <c r="E45" i="1" l="1"/>
  <c r="H7" i="4"/>
  <c r="O76" i="1"/>
  <c r="O75" i="1" l="1"/>
  <c r="H6" i="4"/>
  <c r="E44" i="1"/>
  <c r="E43" i="1" l="1"/>
  <c r="H5" i="4"/>
  <c r="O74" i="1"/>
  <c r="G16" i="4" l="1"/>
  <c r="O73" i="1"/>
  <c r="E42" i="1"/>
  <c r="E41" i="1" l="1"/>
  <c r="G15" i="4"/>
  <c r="O72" i="1"/>
  <c r="G14" i="4" l="1"/>
  <c r="O71" i="1"/>
  <c r="E40" i="1"/>
  <c r="E39" i="1" l="1"/>
  <c r="O70" i="1"/>
  <c r="G13" i="4"/>
  <c r="O69" i="1" l="1"/>
  <c r="G12" i="4"/>
  <c r="E38" i="1"/>
  <c r="E37" i="1" l="1"/>
  <c r="O68" i="1"/>
  <c r="G11" i="4"/>
  <c r="G10" i="4" l="1"/>
  <c r="O67" i="1"/>
  <c r="E36" i="1"/>
  <c r="E35" i="1" l="1"/>
  <c r="G9" i="4"/>
  <c r="O66" i="1"/>
  <c r="O65" i="1" l="1"/>
  <c r="G8" i="4"/>
  <c r="E34" i="1"/>
  <c r="E33" i="1" l="1"/>
  <c r="O64" i="1"/>
  <c r="G7" i="4"/>
  <c r="G6" i="4" l="1"/>
  <c r="O63" i="1"/>
  <c r="E32" i="1"/>
  <c r="E31" i="1" l="1"/>
  <c r="G5" i="4"/>
  <c r="O62" i="1"/>
  <c r="O61" i="1" l="1"/>
  <c r="F16" i="4"/>
  <c r="E30" i="1"/>
  <c r="E29" i="1" l="1"/>
  <c r="F15" i="4"/>
  <c r="O60" i="1"/>
  <c r="F14" i="4" l="1"/>
  <c r="O59" i="1"/>
  <c r="E28" i="1"/>
  <c r="E27" i="1" l="1"/>
  <c r="F13" i="4"/>
  <c r="O58" i="1"/>
  <c r="O57" i="1" l="1"/>
  <c r="F12" i="4"/>
  <c r="E26" i="1"/>
  <c r="E25" i="1" l="1"/>
  <c r="F11" i="4"/>
  <c r="O56" i="1"/>
  <c r="E24" i="1" l="1"/>
  <c r="O55" i="1"/>
  <c r="F10" i="4"/>
  <c r="O54" i="1" l="1"/>
  <c r="F9" i="4"/>
  <c r="E23" i="1"/>
  <c r="E22" i="1" l="1"/>
  <c r="F8" i="4"/>
  <c r="O53" i="1"/>
  <c r="F7" i="4" l="1"/>
  <c r="O52" i="1"/>
  <c r="E21" i="1"/>
  <c r="E20" i="1" l="1"/>
  <c r="F6" i="4"/>
  <c r="O51" i="1"/>
  <c r="F5" i="4" l="1"/>
  <c r="O50" i="1"/>
  <c r="E19" i="1"/>
  <c r="E18" i="1" l="1"/>
  <c r="E16" i="4"/>
  <c r="O49" i="1"/>
  <c r="O48" i="1" l="1"/>
  <c r="E15" i="4"/>
  <c r="E17" i="1"/>
  <c r="E16" i="1" l="1"/>
  <c r="E14" i="4"/>
  <c r="O47" i="1"/>
  <c r="O46" i="1" l="1"/>
  <c r="E13" i="4"/>
  <c r="E15" i="1"/>
  <c r="E14" i="1" l="1"/>
  <c r="E12" i="4"/>
  <c r="O45" i="1"/>
  <c r="O44" i="1" l="1"/>
  <c r="E11" i="4"/>
  <c r="E13" i="1"/>
  <c r="E12" i="1" l="1"/>
  <c r="O43" i="1"/>
  <c r="E10" i="4"/>
  <c r="O42" i="1" l="1"/>
  <c r="E9" i="4"/>
  <c r="O41" i="1" l="1"/>
  <c r="E8" i="4"/>
  <c r="O40" i="1" l="1"/>
  <c r="E7" i="4"/>
  <c r="O39" i="1" l="1"/>
  <c r="E6" i="4"/>
  <c r="O38" i="1" l="1"/>
  <c r="E5" i="4"/>
  <c r="O37" i="1" l="1"/>
  <c r="D16" i="4"/>
  <c r="O36" i="1" l="1"/>
  <c r="D15" i="4"/>
  <c r="O35" i="1" l="1"/>
  <c r="D14" i="4"/>
  <c r="O34" i="1" l="1"/>
  <c r="D13" i="4"/>
  <c r="O33" i="1" l="1"/>
  <c r="D12" i="4"/>
  <c r="O32" i="1" l="1"/>
  <c r="D11" i="4"/>
  <c r="O31" i="1" l="1"/>
  <c r="D10" i="4"/>
  <c r="O30" i="1" l="1"/>
  <c r="D9" i="4"/>
  <c r="O29" i="1" l="1"/>
  <c r="D8" i="4"/>
  <c r="O28" i="1" l="1"/>
  <c r="D7" i="4"/>
  <c r="D6" i="4" l="1"/>
  <c r="O27" i="1"/>
  <c r="O26" i="1" l="1"/>
  <c r="D5" i="4"/>
  <c r="O25" i="1" l="1"/>
  <c r="C16" i="4"/>
  <c r="O24" i="1" l="1"/>
  <c r="C15" i="4"/>
  <c r="O23" i="1" l="1"/>
  <c r="C14" i="4"/>
  <c r="O22" i="1" l="1"/>
  <c r="C13" i="4"/>
  <c r="O21" i="1" l="1"/>
  <c r="C12" i="4"/>
  <c r="O20" i="1" l="1"/>
  <c r="C11" i="4"/>
  <c r="O19" i="1" l="1"/>
  <c r="C10" i="4"/>
  <c r="O18" i="1" l="1"/>
  <c r="C9" i="4"/>
  <c r="O17" i="1" l="1"/>
  <c r="C8" i="4"/>
  <c r="O16" i="1" l="1"/>
  <c r="C7" i="4"/>
  <c r="O15" i="1" l="1"/>
  <c r="C6" i="4"/>
  <c r="O14" i="1" l="1"/>
  <c r="C5" i="4"/>
  <c r="O13" i="1" l="1"/>
  <c r="B16" i="4"/>
  <c r="O12" i="1" l="1"/>
  <c r="B15" i="4"/>
  <c r="O11" i="1" l="1"/>
  <c r="O10" i="1" s="1"/>
  <c r="O9" i="1" s="1"/>
  <c r="O8" i="1" s="1"/>
  <c r="O7" i="1" s="1"/>
  <c r="O6" i="1" s="1"/>
  <c r="O5" i="1" s="1"/>
  <c r="O4" i="1" s="1"/>
  <c r="O3" i="1" s="1"/>
  <c r="B14" i="4"/>
  <c r="C349" i="5" l="1"/>
  <c r="B685" i="6" s="1"/>
  <c r="J685" i="6" s="1"/>
  <c r="C339" i="5"/>
  <c r="B675" i="6" s="1"/>
  <c r="J675" i="6" s="1"/>
  <c r="C364" i="5" l="1"/>
  <c r="B700" i="6" s="1"/>
  <c r="J700" i="6" s="1"/>
  <c r="C365" i="5"/>
  <c r="B701" i="6" s="1"/>
  <c r="J701" i="6" s="1"/>
  <c r="C397" i="5"/>
  <c r="B733" i="6" s="1"/>
  <c r="J733" i="6" s="1"/>
  <c r="C429" i="5"/>
  <c r="B765" i="6" s="1"/>
  <c r="J765" i="6" s="1"/>
  <c r="C461" i="5"/>
  <c r="B797" i="6" s="1"/>
  <c r="J797" i="6" s="1"/>
  <c r="C493" i="5"/>
  <c r="B829" i="6" s="1"/>
  <c r="J829" i="6" s="1"/>
  <c r="C352" i="5"/>
  <c r="B688" i="6" s="1"/>
  <c r="J688" i="6" s="1"/>
  <c r="C368" i="5"/>
  <c r="B704" i="6" s="1"/>
  <c r="J704" i="6" s="1"/>
  <c r="C384" i="5"/>
  <c r="B720" i="6" s="1"/>
  <c r="J720" i="6" s="1"/>
  <c r="C400" i="5"/>
  <c r="B736" i="6" s="1"/>
  <c r="J736" i="6" s="1"/>
  <c r="C416" i="5"/>
  <c r="B752" i="6" s="1"/>
  <c r="J752" i="6" s="1"/>
  <c r="C432" i="5"/>
  <c r="B768" i="6" s="1"/>
  <c r="J768" i="6" s="1"/>
  <c r="C448" i="5"/>
  <c r="B784" i="6" s="1"/>
  <c r="J784" i="6" s="1"/>
  <c r="C464" i="5"/>
  <c r="B800" i="6" s="1"/>
  <c r="J800" i="6" s="1"/>
  <c r="C480" i="5"/>
  <c r="B816" i="6" s="1"/>
  <c r="J816" i="6" s="1"/>
  <c r="C496" i="5"/>
  <c r="B832" i="6" s="1"/>
  <c r="J832" i="6" s="1"/>
  <c r="C353" i="5"/>
  <c r="B689" i="6" s="1"/>
  <c r="J689" i="6" s="1"/>
  <c r="C369" i="5"/>
  <c r="B705" i="6" s="1"/>
  <c r="J705" i="6" s="1"/>
  <c r="C385" i="5"/>
  <c r="B721" i="6" s="1"/>
  <c r="J721" i="6" s="1"/>
  <c r="C401" i="5"/>
  <c r="B737" i="6" s="1"/>
  <c r="J737" i="6" s="1"/>
  <c r="C417" i="5"/>
  <c r="B753" i="6" s="1"/>
  <c r="J753" i="6" s="1"/>
  <c r="C433" i="5"/>
  <c r="B769" i="6" s="1"/>
  <c r="J769" i="6" s="1"/>
  <c r="C449" i="5"/>
  <c r="B785" i="6" s="1"/>
  <c r="J785" i="6" s="1"/>
  <c r="C465" i="5"/>
  <c r="B801" i="6" s="1"/>
  <c r="J801" i="6" s="1"/>
  <c r="C481" i="5"/>
  <c r="B817" i="6" s="1"/>
  <c r="J817" i="6" s="1"/>
  <c r="C497" i="5"/>
  <c r="B833" i="6" s="1"/>
  <c r="J833" i="6" s="1"/>
  <c r="C346" i="5"/>
  <c r="B682" i="6" s="1"/>
  <c r="J682" i="6" s="1"/>
  <c r="L682" i="6" s="1"/>
  <c r="C362" i="5"/>
  <c r="B698" i="6" s="1"/>
  <c r="J698" i="6" s="1"/>
  <c r="C378" i="5"/>
  <c r="B714" i="6" s="1"/>
  <c r="J714" i="6" s="1"/>
  <c r="C394" i="5"/>
  <c r="B730" i="6" s="1"/>
  <c r="J730" i="6" s="1"/>
  <c r="C410" i="5"/>
  <c r="B746" i="6" s="1"/>
  <c r="J746" i="6" s="1"/>
  <c r="C426" i="5"/>
  <c r="B762" i="6" s="1"/>
  <c r="J762" i="6" s="1"/>
  <c r="C442" i="5"/>
  <c r="B778" i="6" s="1"/>
  <c r="J778" i="6" s="1"/>
  <c r="C458" i="5"/>
  <c r="B794" i="6" s="1"/>
  <c r="J794" i="6" s="1"/>
  <c r="C474" i="5"/>
  <c r="B810" i="6" s="1"/>
  <c r="J810" i="6" s="1"/>
  <c r="C490" i="5"/>
  <c r="B826" i="6" s="1"/>
  <c r="J826" i="6" s="1"/>
  <c r="C347" i="5"/>
  <c r="B683" i="6" s="1"/>
  <c r="J683" i="6" s="1"/>
  <c r="C363" i="5"/>
  <c r="B699" i="6" s="1"/>
  <c r="J699" i="6" s="1"/>
  <c r="C379" i="5"/>
  <c r="B715" i="6" s="1"/>
  <c r="J715" i="6" s="1"/>
  <c r="C395" i="5"/>
  <c r="B731" i="6" s="1"/>
  <c r="J731" i="6" s="1"/>
  <c r="C411" i="5"/>
  <c r="B747" i="6" s="1"/>
  <c r="J747" i="6" s="1"/>
  <c r="C427" i="5"/>
  <c r="B763" i="6" s="1"/>
  <c r="J763" i="6" s="1"/>
  <c r="C443" i="5"/>
  <c r="B779" i="6" s="1"/>
  <c r="J779" i="6" s="1"/>
  <c r="C459" i="5"/>
  <c r="B795" i="6" s="1"/>
  <c r="J795" i="6" s="1"/>
  <c r="C475" i="5"/>
  <c r="B811" i="6" s="1"/>
  <c r="J811" i="6" s="1"/>
  <c r="C491" i="5"/>
  <c r="B827" i="6" s="1"/>
  <c r="J827" i="6" s="1"/>
  <c r="E360" i="5"/>
  <c r="E376" i="5"/>
  <c r="E392" i="5"/>
  <c r="E408" i="5"/>
  <c r="E424" i="5"/>
  <c r="E440" i="5"/>
  <c r="E456" i="5"/>
  <c r="E472" i="5"/>
  <c r="E488" i="5"/>
  <c r="E504" i="5"/>
  <c r="E391" i="5"/>
  <c r="E439" i="5"/>
  <c r="E487" i="5"/>
  <c r="E357" i="5"/>
  <c r="E373" i="5"/>
  <c r="E389" i="5"/>
  <c r="E405" i="5"/>
  <c r="E421" i="5"/>
  <c r="E437" i="5"/>
  <c r="E453" i="5"/>
  <c r="E469" i="5"/>
  <c r="E485" i="5"/>
  <c r="E501" i="5"/>
  <c r="E383" i="5"/>
  <c r="E435" i="5"/>
  <c r="E479" i="5"/>
  <c r="E362" i="5"/>
  <c r="E378" i="5"/>
  <c r="E394" i="5"/>
  <c r="E410" i="5"/>
  <c r="E426" i="5"/>
  <c r="E442" i="5"/>
  <c r="E458" i="5"/>
  <c r="E474" i="5"/>
  <c r="E490" i="5"/>
  <c r="E363" i="5"/>
  <c r="E407" i="5"/>
  <c r="E455" i="5"/>
  <c r="D364" i="5"/>
  <c r="C700" i="6" s="1"/>
  <c r="D700" i="6" s="1"/>
  <c r="D380" i="5"/>
  <c r="C716" i="6" s="1"/>
  <c r="D716" i="6" s="1"/>
  <c r="D396" i="5"/>
  <c r="C732" i="6" s="1"/>
  <c r="D732" i="6" s="1"/>
  <c r="D412" i="5"/>
  <c r="C748" i="6" s="1"/>
  <c r="D748" i="6" s="1"/>
  <c r="D428" i="5"/>
  <c r="C764" i="6" s="1"/>
  <c r="D764" i="6" s="1"/>
  <c r="D444" i="5"/>
  <c r="C780" i="6" s="1"/>
  <c r="D780" i="6" s="1"/>
  <c r="D460" i="5"/>
  <c r="C796" i="6" s="1"/>
  <c r="D796" i="6" s="1"/>
  <c r="D476" i="5"/>
  <c r="C812" i="6" s="1"/>
  <c r="D812" i="6" s="1"/>
  <c r="D492" i="5"/>
  <c r="C828" i="6" s="1"/>
  <c r="D828" i="6" s="1"/>
  <c r="D354" i="5"/>
  <c r="C690" i="6" s="1"/>
  <c r="D690" i="6" s="1"/>
  <c r="D386" i="5"/>
  <c r="C722" i="6" s="1"/>
  <c r="D722" i="6" s="1"/>
  <c r="D418" i="5"/>
  <c r="C754" i="6" s="1"/>
  <c r="D754" i="6" s="1"/>
  <c r="D450" i="5"/>
  <c r="C786" i="6" s="1"/>
  <c r="D786" i="6" s="1"/>
  <c r="D383" i="5"/>
  <c r="C719" i="6" s="1"/>
  <c r="D719" i="6" s="1"/>
  <c r="D415" i="5"/>
  <c r="C751" i="6" s="1"/>
  <c r="D751" i="6" s="1"/>
  <c r="D447" i="5"/>
  <c r="C783" i="6" s="1"/>
  <c r="D783" i="6" s="1"/>
  <c r="D483" i="5"/>
  <c r="C819" i="6" s="1"/>
  <c r="D819" i="6" s="1"/>
  <c r="D365" i="5"/>
  <c r="C701" i="6" s="1"/>
  <c r="D701" i="6" s="1"/>
  <c r="D381" i="5"/>
  <c r="C717" i="6" s="1"/>
  <c r="D717" i="6" s="1"/>
  <c r="D397" i="5"/>
  <c r="C733" i="6" s="1"/>
  <c r="D733" i="6" s="1"/>
  <c r="D413" i="5"/>
  <c r="C749" i="6" s="1"/>
  <c r="D749" i="6" s="1"/>
  <c r="D429" i="5"/>
  <c r="C765" i="6" s="1"/>
  <c r="D765" i="6" s="1"/>
  <c r="D445" i="5"/>
  <c r="C781" i="6" s="1"/>
  <c r="D781" i="6" s="1"/>
  <c r="D461" i="5"/>
  <c r="C797" i="6" s="1"/>
  <c r="D797" i="6" s="1"/>
  <c r="D477" i="5"/>
  <c r="C813" i="6" s="1"/>
  <c r="D813" i="6" s="1"/>
  <c r="D493" i="5"/>
  <c r="C829" i="6" s="1"/>
  <c r="D829" i="6" s="1"/>
  <c r="D358" i="5"/>
  <c r="C694" i="6" s="1"/>
  <c r="D694" i="6" s="1"/>
  <c r="D390" i="5"/>
  <c r="C726" i="6" s="1"/>
  <c r="D726" i="6" s="1"/>
  <c r="D422" i="5"/>
  <c r="C758" i="6" s="1"/>
  <c r="D758" i="6" s="1"/>
  <c r="D454" i="5"/>
  <c r="C790" i="6" s="1"/>
  <c r="D790" i="6" s="1"/>
  <c r="D470" i="5"/>
  <c r="C806" i="6" s="1"/>
  <c r="D806" i="6" s="1"/>
  <c r="D486" i="5"/>
  <c r="C822" i="6" s="1"/>
  <c r="D822" i="6" s="1"/>
  <c r="D502" i="5"/>
  <c r="C838" i="6" s="1"/>
  <c r="D838" i="6" s="1"/>
  <c r="D351" i="5"/>
  <c r="C687" i="6" s="1"/>
  <c r="D687" i="6" s="1"/>
  <c r="D379" i="5"/>
  <c r="C715" i="6" s="1"/>
  <c r="D715" i="6" s="1"/>
  <c r="D411" i="5"/>
  <c r="C747" i="6" s="1"/>
  <c r="D747" i="6" s="1"/>
  <c r="D443" i="5"/>
  <c r="C779" i="6" s="1"/>
  <c r="D779" i="6" s="1"/>
  <c r="D471" i="5"/>
  <c r="C807" i="6" s="1"/>
  <c r="D807" i="6" s="1"/>
  <c r="D503" i="5"/>
  <c r="C839" i="6" s="1"/>
  <c r="D839" i="6" s="1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4" i="5"/>
  <c r="F362" i="5"/>
  <c r="F370" i="5"/>
  <c r="F378" i="5"/>
  <c r="F386" i="5"/>
  <c r="F394" i="5"/>
  <c r="F402" i="5"/>
  <c r="F410" i="5"/>
  <c r="F418" i="5"/>
  <c r="F426" i="5"/>
  <c r="F434" i="5"/>
  <c r="F442" i="5"/>
  <c r="F450" i="5"/>
  <c r="F458" i="5"/>
  <c r="F466" i="5"/>
  <c r="F474" i="5"/>
  <c r="F482" i="5"/>
  <c r="F490" i="5"/>
  <c r="F498" i="5"/>
  <c r="F355" i="5"/>
  <c r="F371" i="5"/>
  <c r="F395" i="5"/>
  <c r="F423" i="5"/>
  <c r="F447" i="5"/>
  <c r="F463" i="5"/>
  <c r="F491" i="5"/>
  <c r="C12" i="5"/>
  <c r="C28" i="5"/>
  <c r="C44" i="5"/>
  <c r="C60" i="5"/>
  <c r="C76" i="5"/>
  <c r="B412" i="6" s="1"/>
  <c r="J412" i="6" s="1"/>
  <c r="C92" i="5"/>
  <c r="B428" i="6" s="1"/>
  <c r="J428" i="6" s="1"/>
  <c r="C108" i="5"/>
  <c r="B444" i="6" s="1"/>
  <c r="J444" i="6" s="1"/>
  <c r="C124" i="5"/>
  <c r="B460" i="6" s="1"/>
  <c r="J460" i="6" s="1"/>
  <c r="C140" i="5"/>
  <c r="B476" i="6" s="1"/>
  <c r="J476" i="6" s="1"/>
  <c r="C156" i="5"/>
  <c r="B492" i="6" s="1"/>
  <c r="J492" i="6" s="1"/>
  <c r="C172" i="5"/>
  <c r="B508" i="6" s="1"/>
  <c r="J508" i="6" s="1"/>
  <c r="C188" i="5"/>
  <c r="B524" i="6" s="1"/>
  <c r="J524" i="6" s="1"/>
  <c r="C204" i="5"/>
  <c r="B540" i="6" s="1"/>
  <c r="J540" i="6" s="1"/>
  <c r="C220" i="5"/>
  <c r="B556" i="6" s="1"/>
  <c r="J556" i="6" s="1"/>
  <c r="C236" i="5"/>
  <c r="B572" i="6" s="1"/>
  <c r="J572" i="6" s="1"/>
  <c r="C252" i="5"/>
  <c r="B588" i="6" s="1"/>
  <c r="J588" i="6" s="1"/>
  <c r="C268" i="5"/>
  <c r="B604" i="6" s="1"/>
  <c r="J604" i="6" s="1"/>
  <c r="C284" i="5"/>
  <c r="B620" i="6" s="1"/>
  <c r="J620" i="6" s="1"/>
  <c r="C300" i="5"/>
  <c r="B636" i="6" s="1"/>
  <c r="J636" i="6" s="1"/>
  <c r="C316" i="5"/>
  <c r="B652" i="6" s="1"/>
  <c r="J652" i="6" s="1"/>
  <c r="C332" i="5"/>
  <c r="B668" i="6" s="1"/>
  <c r="J668" i="6" s="1"/>
  <c r="C23" i="5"/>
  <c r="C67" i="5"/>
  <c r="C111" i="5"/>
  <c r="B447" i="6" s="1"/>
  <c r="J447" i="6" s="1"/>
  <c r="C163" i="5"/>
  <c r="B499" i="6" s="1"/>
  <c r="J499" i="6" s="1"/>
  <c r="C223" i="5"/>
  <c r="B559" i="6" s="1"/>
  <c r="J559" i="6" s="1"/>
  <c r="C267" i="5"/>
  <c r="B603" i="6" s="1"/>
  <c r="J603" i="6" s="1"/>
  <c r="C311" i="5"/>
  <c r="B647" i="6" s="1"/>
  <c r="J647" i="6" s="1"/>
  <c r="C9" i="5"/>
  <c r="C25" i="5"/>
  <c r="C41" i="5"/>
  <c r="C57" i="5"/>
  <c r="C73" i="5"/>
  <c r="C89" i="5"/>
  <c r="B425" i="6" s="1"/>
  <c r="J425" i="6" s="1"/>
  <c r="C105" i="5"/>
  <c r="B441" i="6" s="1"/>
  <c r="J441" i="6" s="1"/>
  <c r="C121" i="5"/>
  <c r="B457" i="6" s="1"/>
  <c r="J457" i="6" s="1"/>
  <c r="C137" i="5"/>
  <c r="B473" i="6" s="1"/>
  <c r="J473" i="6" s="1"/>
  <c r="C153" i="5"/>
  <c r="B489" i="6" s="1"/>
  <c r="J489" i="6" s="1"/>
  <c r="C169" i="5"/>
  <c r="B505" i="6" s="1"/>
  <c r="J505" i="6" s="1"/>
  <c r="C185" i="5"/>
  <c r="B521" i="6" s="1"/>
  <c r="J521" i="6" s="1"/>
  <c r="C201" i="5"/>
  <c r="B537" i="6" s="1"/>
  <c r="J537" i="6" s="1"/>
  <c r="C217" i="5"/>
  <c r="B553" i="6" s="1"/>
  <c r="J553" i="6" s="1"/>
  <c r="C233" i="5"/>
  <c r="B569" i="6" s="1"/>
  <c r="J569" i="6" s="1"/>
  <c r="C249" i="5"/>
  <c r="B585" i="6" s="1"/>
  <c r="J585" i="6" s="1"/>
  <c r="C265" i="5"/>
  <c r="B601" i="6" s="1"/>
  <c r="J601" i="6" s="1"/>
  <c r="C281" i="5"/>
  <c r="B617" i="6" s="1"/>
  <c r="J617" i="6" s="1"/>
  <c r="C297" i="5"/>
  <c r="B633" i="6" s="1"/>
  <c r="J633" i="6" s="1"/>
  <c r="C313" i="5"/>
  <c r="B649" i="6" s="1"/>
  <c r="J649" i="6" s="1"/>
  <c r="C329" i="5"/>
  <c r="B665" i="6" s="1"/>
  <c r="J665" i="6" s="1"/>
  <c r="C27" i="5"/>
  <c r="C71" i="5"/>
  <c r="C127" i="5"/>
  <c r="B463" i="6" s="1"/>
  <c r="J463" i="6" s="1"/>
  <c r="C171" i="5"/>
  <c r="B507" i="6" s="1"/>
  <c r="J507" i="6" s="1"/>
  <c r="C211" i="5"/>
  <c r="B547" i="6" s="1"/>
  <c r="J547" i="6" s="1"/>
  <c r="C251" i="5"/>
  <c r="B587" i="6" s="1"/>
  <c r="J587" i="6" s="1"/>
  <c r="C299" i="5"/>
  <c r="B635" i="6" s="1"/>
  <c r="J635" i="6" s="1"/>
  <c r="C10" i="5"/>
  <c r="C26" i="5"/>
  <c r="C42" i="5"/>
  <c r="C58" i="5"/>
  <c r="C74" i="5"/>
  <c r="C90" i="5"/>
  <c r="B426" i="6" s="1"/>
  <c r="J426" i="6" s="1"/>
  <c r="C106" i="5"/>
  <c r="B442" i="6" s="1"/>
  <c r="J442" i="6" s="1"/>
  <c r="C122" i="5"/>
  <c r="B458" i="6" s="1"/>
  <c r="J458" i="6" s="1"/>
  <c r="C138" i="5"/>
  <c r="B474" i="6" s="1"/>
  <c r="J474" i="6" s="1"/>
  <c r="C154" i="5"/>
  <c r="B490" i="6" s="1"/>
  <c r="J490" i="6" s="1"/>
  <c r="C170" i="5"/>
  <c r="B506" i="6" s="1"/>
  <c r="J506" i="6" s="1"/>
  <c r="C186" i="5"/>
  <c r="B522" i="6" s="1"/>
  <c r="J522" i="6" s="1"/>
  <c r="C202" i="5"/>
  <c r="B538" i="6" s="1"/>
  <c r="J538" i="6" s="1"/>
  <c r="C218" i="5"/>
  <c r="B554" i="6" s="1"/>
  <c r="J554" i="6" s="1"/>
  <c r="C234" i="5"/>
  <c r="B570" i="6" s="1"/>
  <c r="J570" i="6" s="1"/>
  <c r="C250" i="5"/>
  <c r="B586" i="6" s="1"/>
  <c r="J586" i="6" s="1"/>
  <c r="C266" i="5"/>
  <c r="B602" i="6" s="1"/>
  <c r="J602" i="6" s="1"/>
  <c r="C282" i="5"/>
  <c r="B618" i="6" s="1"/>
  <c r="J618" i="6" s="1"/>
  <c r="C298" i="5"/>
  <c r="B634" i="6" s="1"/>
  <c r="J634" i="6" s="1"/>
  <c r="C314" i="5"/>
  <c r="B650" i="6" s="1"/>
  <c r="J650" i="6" s="1"/>
  <c r="C330" i="5"/>
  <c r="B666" i="6" s="1"/>
  <c r="J666" i="6" s="1"/>
  <c r="C35" i="5"/>
  <c r="C87" i="5"/>
  <c r="B423" i="6" s="1"/>
  <c r="J423" i="6" s="1"/>
  <c r="C131" i="5"/>
  <c r="B467" i="6" s="1"/>
  <c r="J467" i="6" s="1"/>
  <c r="C179" i="5"/>
  <c r="B515" i="6" s="1"/>
  <c r="J515" i="6" s="1"/>
  <c r="C227" i="5"/>
  <c r="B563" i="6" s="1"/>
  <c r="J563" i="6" s="1"/>
  <c r="C283" i="5"/>
  <c r="B619" i="6" s="1"/>
  <c r="J619" i="6" s="1"/>
  <c r="C331" i="5"/>
  <c r="B667" i="6" s="1"/>
  <c r="J667" i="6" s="1"/>
  <c r="C348" i="5"/>
  <c r="B684" i="6" s="1"/>
  <c r="J684" i="6" s="1"/>
  <c r="C396" i="5"/>
  <c r="B732" i="6" s="1"/>
  <c r="J732" i="6" s="1"/>
  <c r="C428" i="5"/>
  <c r="B764" i="6" s="1"/>
  <c r="J764" i="6" s="1"/>
  <c r="C460" i="5"/>
  <c r="B796" i="6" s="1"/>
  <c r="J796" i="6" s="1"/>
  <c r="C492" i="5"/>
  <c r="B828" i="6" s="1"/>
  <c r="J828" i="6" s="1"/>
  <c r="L675" i="6"/>
  <c r="C356" i="5"/>
  <c r="B692" i="6" s="1"/>
  <c r="J692" i="6" s="1"/>
  <c r="C372" i="5"/>
  <c r="B708" i="6" s="1"/>
  <c r="J708" i="6" s="1"/>
  <c r="C388" i="5"/>
  <c r="B724" i="6" s="1"/>
  <c r="J724" i="6" s="1"/>
  <c r="C404" i="5"/>
  <c r="B740" i="6" s="1"/>
  <c r="J740" i="6" s="1"/>
  <c r="C420" i="5"/>
  <c r="B756" i="6" s="1"/>
  <c r="J756" i="6" s="1"/>
  <c r="C436" i="5"/>
  <c r="B772" i="6" s="1"/>
  <c r="J772" i="6" s="1"/>
  <c r="C452" i="5"/>
  <c r="B788" i="6" s="1"/>
  <c r="J788" i="6" s="1"/>
  <c r="C468" i="5"/>
  <c r="B804" i="6" s="1"/>
  <c r="J804" i="6" s="1"/>
  <c r="C484" i="5"/>
  <c r="B820" i="6" s="1"/>
  <c r="J820" i="6" s="1"/>
  <c r="C500" i="5"/>
  <c r="B836" i="6" s="1"/>
  <c r="J836" i="6" s="1"/>
  <c r="C341" i="5"/>
  <c r="B677" i="6" s="1"/>
  <c r="J677" i="6" s="1"/>
  <c r="C373" i="5"/>
  <c r="B709" i="6" s="1"/>
  <c r="J709" i="6" s="1"/>
  <c r="C405" i="5"/>
  <c r="B741" i="6" s="1"/>
  <c r="J741" i="6" s="1"/>
  <c r="C437" i="5"/>
  <c r="B773" i="6" s="1"/>
  <c r="J773" i="6" s="1"/>
  <c r="C469" i="5"/>
  <c r="B805" i="6" s="1"/>
  <c r="J805" i="6" s="1"/>
  <c r="C501" i="5"/>
  <c r="B837" i="6" s="1"/>
  <c r="J837" i="6" s="1"/>
  <c r="C350" i="5"/>
  <c r="B686" i="6" s="1"/>
  <c r="J686" i="6" s="1"/>
  <c r="C366" i="5"/>
  <c r="B702" i="6" s="1"/>
  <c r="J702" i="6" s="1"/>
  <c r="C382" i="5"/>
  <c r="B718" i="6" s="1"/>
  <c r="J718" i="6" s="1"/>
  <c r="C398" i="5"/>
  <c r="B734" i="6" s="1"/>
  <c r="J734" i="6" s="1"/>
  <c r="C414" i="5"/>
  <c r="B750" i="6" s="1"/>
  <c r="J750" i="6" s="1"/>
  <c r="C430" i="5"/>
  <c r="B766" i="6" s="1"/>
  <c r="J766" i="6" s="1"/>
  <c r="C446" i="5"/>
  <c r="B782" i="6" s="1"/>
  <c r="J782" i="6" s="1"/>
  <c r="C462" i="5"/>
  <c r="B798" i="6" s="1"/>
  <c r="J798" i="6" s="1"/>
  <c r="C478" i="5"/>
  <c r="B814" i="6" s="1"/>
  <c r="J814" i="6" s="1"/>
  <c r="C494" i="5"/>
  <c r="B830" i="6" s="1"/>
  <c r="J830" i="6" s="1"/>
  <c r="C351" i="5"/>
  <c r="B687" i="6" s="1"/>
  <c r="J687" i="6" s="1"/>
  <c r="C367" i="5"/>
  <c r="B703" i="6" s="1"/>
  <c r="J703" i="6" s="1"/>
  <c r="C383" i="5"/>
  <c r="B719" i="6" s="1"/>
  <c r="J719" i="6" s="1"/>
  <c r="C399" i="5"/>
  <c r="B735" i="6" s="1"/>
  <c r="J735" i="6" s="1"/>
  <c r="C415" i="5"/>
  <c r="B751" i="6" s="1"/>
  <c r="J751" i="6" s="1"/>
  <c r="C431" i="5"/>
  <c r="B767" i="6" s="1"/>
  <c r="J767" i="6" s="1"/>
  <c r="C447" i="5"/>
  <c r="B783" i="6" s="1"/>
  <c r="J783" i="6" s="1"/>
  <c r="C463" i="5"/>
  <c r="B799" i="6" s="1"/>
  <c r="J799" i="6" s="1"/>
  <c r="C479" i="5"/>
  <c r="B815" i="6" s="1"/>
  <c r="J815" i="6" s="1"/>
  <c r="C495" i="5"/>
  <c r="B831" i="6" s="1"/>
  <c r="J831" i="6" s="1"/>
  <c r="E364" i="5"/>
  <c r="E380" i="5"/>
  <c r="E396" i="5"/>
  <c r="E412" i="5"/>
  <c r="E428" i="5"/>
  <c r="E444" i="5"/>
  <c r="E460" i="5"/>
  <c r="E476" i="5"/>
  <c r="E492" i="5"/>
  <c r="E355" i="5"/>
  <c r="E403" i="5"/>
  <c r="E451" i="5"/>
  <c r="E503" i="5"/>
  <c r="E361" i="5"/>
  <c r="E377" i="5"/>
  <c r="E393" i="5"/>
  <c r="E409" i="5"/>
  <c r="E425" i="5"/>
  <c r="E441" i="5"/>
  <c r="E457" i="5"/>
  <c r="E473" i="5"/>
  <c r="E489" i="5"/>
  <c r="E351" i="5"/>
  <c r="E395" i="5"/>
  <c r="E447" i="5"/>
  <c r="E491" i="5"/>
  <c r="E350" i="5"/>
  <c r="E366" i="5"/>
  <c r="E382" i="5"/>
  <c r="E398" i="5"/>
  <c r="E414" i="5"/>
  <c r="E430" i="5"/>
  <c r="E446" i="5"/>
  <c r="E462" i="5"/>
  <c r="E478" i="5"/>
  <c r="E494" i="5"/>
  <c r="E375" i="5"/>
  <c r="E419" i="5"/>
  <c r="E467" i="5"/>
  <c r="D352" i="5"/>
  <c r="C688" i="6" s="1"/>
  <c r="D688" i="6" s="1"/>
  <c r="D368" i="5"/>
  <c r="C704" i="6" s="1"/>
  <c r="D704" i="6" s="1"/>
  <c r="D384" i="5"/>
  <c r="C720" i="6" s="1"/>
  <c r="D720" i="6" s="1"/>
  <c r="D400" i="5"/>
  <c r="C736" i="6" s="1"/>
  <c r="D736" i="6" s="1"/>
  <c r="D416" i="5"/>
  <c r="C752" i="6" s="1"/>
  <c r="D752" i="6" s="1"/>
  <c r="D432" i="5"/>
  <c r="C768" i="6" s="1"/>
  <c r="D768" i="6" s="1"/>
  <c r="D448" i="5"/>
  <c r="C784" i="6" s="1"/>
  <c r="D784" i="6" s="1"/>
  <c r="D464" i="5"/>
  <c r="C800" i="6" s="1"/>
  <c r="D800" i="6" s="1"/>
  <c r="D480" i="5"/>
  <c r="C816" i="6" s="1"/>
  <c r="D816" i="6" s="1"/>
  <c r="D496" i="5"/>
  <c r="C832" i="6" s="1"/>
  <c r="D832" i="6" s="1"/>
  <c r="D362" i="5"/>
  <c r="C698" i="6" s="1"/>
  <c r="D698" i="6" s="1"/>
  <c r="D394" i="5"/>
  <c r="C730" i="6" s="1"/>
  <c r="D730" i="6" s="1"/>
  <c r="D426" i="5"/>
  <c r="C762" i="6" s="1"/>
  <c r="D762" i="6" s="1"/>
  <c r="D355" i="5"/>
  <c r="C691" i="6" s="1"/>
  <c r="D691" i="6" s="1"/>
  <c r="D391" i="5"/>
  <c r="C727" i="6" s="1"/>
  <c r="D727" i="6" s="1"/>
  <c r="D423" i="5"/>
  <c r="C759" i="6" s="1"/>
  <c r="D759" i="6" s="1"/>
  <c r="D459" i="5"/>
  <c r="C795" i="6" s="1"/>
  <c r="D795" i="6" s="1"/>
  <c r="D491" i="5"/>
  <c r="C827" i="6" s="1"/>
  <c r="D827" i="6" s="1"/>
  <c r="D353" i="5"/>
  <c r="C689" i="6" s="1"/>
  <c r="D689" i="6" s="1"/>
  <c r="D369" i="5"/>
  <c r="C705" i="6" s="1"/>
  <c r="D705" i="6" s="1"/>
  <c r="D385" i="5"/>
  <c r="C721" i="6" s="1"/>
  <c r="D721" i="6" s="1"/>
  <c r="D401" i="5"/>
  <c r="C737" i="6" s="1"/>
  <c r="D737" i="6" s="1"/>
  <c r="D417" i="5"/>
  <c r="C753" i="6" s="1"/>
  <c r="D753" i="6" s="1"/>
  <c r="D433" i="5"/>
  <c r="C769" i="6" s="1"/>
  <c r="D769" i="6" s="1"/>
  <c r="D449" i="5"/>
  <c r="C785" i="6" s="1"/>
  <c r="D785" i="6" s="1"/>
  <c r="D465" i="5"/>
  <c r="C801" i="6" s="1"/>
  <c r="D801" i="6" s="1"/>
  <c r="D481" i="5"/>
  <c r="C817" i="6" s="1"/>
  <c r="D817" i="6" s="1"/>
  <c r="D497" i="5"/>
  <c r="C833" i="6" s="1"/>
  <c r="D833" i="6" s="1"/>
  <c r="D366" i="5"/>
  <c r="C702" i="6" s="1"/>
  <c r="D702" i="6" s="1"/>
  <c r="D398" i="5"/>
  <c r="C734" i="6" s="1"/>
  <c r="D734" i="6" s="1"/>
  <c r="D430" i="5"/>
  <c r="C766" i="6" s="1"/>
  <c r="D766" i="6" s="1"/>
  <c r="D458" i="5"/>
  <c r="C794" i="6" s="1"/>
  <c r="D794" i="6" s="1"/>
  <c r="D474" i="5"/>
  <c r="C810" i="6" s="1"/>
  <c r="D810" i="6" s="1"/>
  <c r="D490" i="5"/>
  <c r="C826" i="6" s="1"/>
  <c r="D826" i="6" s="1"/>
  <c r="D359" i="5"/>
  <c r="C695" i="6" s="1"/>
  <c r="D695" i="6" s="1"/>
  <c r="D387" i="5"/>
  <c r="C723" i="6" s="1"/>
  <c r="D723" i="6" s="1"/>
  <c r="D419" i="5"/>
  <c r="C755" i="6" s="1"/>
  <c r="D755" i="6" s="1"/>
  <c r="D451" i="5"/>
  <c r="C787" i="6" s="1"/>
  <c r="D787" i="6" s="1"/>
  <c r="D479" i="5"/>
  <c r="C815" i="6" s="1"/>
  <c r="D815" i="6" s="1"/>
  <c r="C16" i="5"/>
  <c r="C32" i="5"/>
  <c r="C48" i="5"/>
  <c r="C64" i="5"/>
  <c r="C80" i="5"/>
  <c r="B416" i="6" s="1"/>
  <c r="J416" i="6" s="1"/>
  <c r="C96" i="5"/>
  <c r="B432" i="6" s="1"/>
  <c r="J432" i="6" s="1"/>
  <c r="C112" i="5"/>
  <c r="B448" i="6" s="1"/>
  <c r="J448" i="6" s="1"/>
  <c r="C128" i="5"/>
  <c r="B464" i="6" s="1"/>
  <c r="J464" i="6" s="1"/>
  <c r="C144" i="5"/>
  <c r="B480" i="6" s="1"/>
  <c r="J480" i="6" s="1"/>
  <c r="C160" i="5"/>
  <c r="B496" i="6" s="1"/>
  <c r="J496" i="6" s="1"/>
  <c r="C176" i="5"/>
  <c r="B512" i="6" s="1"/>
  <c r="J512" i="6" s="1"/>
  <c r="C192" i="5"/>
  <c r="B528" i="6" s="1"/>
  <c r="J528" i="6" s="1"/>
  <c r="C208" i="5"/>
  <c r="B544" i="6" s="1"/>
  <c r="J544" i="6" s="1"/>
  <c r="C224" i="5"/>
  <c r="B560" i="6" s="1"/>
  <c r="J560" i="6" s="1"/>
  <c r="C240" i="5"/>
  <c r="B576" i="6" s="1"/>
  <c r="J576" i="6" s="1"/>
  <c r="C256" i="5"/>
  <c r="B592" i="6" s="1"/>
  <c r="J592" i="6" s="1"/>
  <c r="C272" i="5"/>
  <c r="B608" i="6" s="1"/>
  <c r="J608" i="6" s="1"/>
  <c r="C288" i="5"/>
  <c r="B624" i="6" s="1"/>
  <c r="J624" i="6" s="1"/>
  <c r="C304" i="5"/>
  <c r="B640" i="6" s="1"/>
  <c r="J640" i="6" s="1"/>
  <c r="C320" i="5"/>
  <c r="B656" i="6" s="1"/>
  <c r="J656" i="6" s="1"/>
  <c r="C336" i="5"/>
  <c r="B672" i="6" s="1"/>
  <c r="J672" i="6" s="1"/>
  <c r="C31" i="5"/>
  <c r="C79" i="5"/>
  <c r="B415" i="6" s="1"/>
  <c r="J415" i="6" s="1"/>
  <c r="C123" i="5"/>
  <c r="B459" i="6" s="1"/>
  <c r="J459" i="6" s="1"/>
  <c r="C175" i="5"/>
  <c r="B511" i="6" s="1"/>
  <c r="J511" i="6" s="1"/>
  <c r="C235" i="5"/>
  <c r="B571" i="6" s="1"/>
  <c r="J571" i="6" s="1"/>
  <c r="C279" i="5"/>
  <c r="B615" i="6" s="1"/>
  <c r="J615" i="6" s="1"/>
  <c r="C323" i="5"/>
  <c r="B659" i="6" s="1"/>
  <c r="J659" i="6" s="1"/>
  <c r="C13" i="5"/>
  <c r="C29" i="5"/>
  <c r="C45" i="5"/>
  <c r="C61" i="5"/>
  <c r="C77" i="5"/>
  <c r="B413" i="6" s="1"/>
  <c r="J413" i="6" s="1"/>
  <c r="C93" i="5"/>
  <c r="B429" i="6" s="1"/>
  <c r="J429" i="6" s="1"/>
  <c r="C109" i="5"/>
  <c r="B445" i="6" s="1"/>
  <c r="J445" i="6" s="1"/>
  <c r="C125" i="5"/>
  <c r="B461" i="6" s="1"/>
  <c r="J461" i="6" s="1"/>
  <c r="C141" i="5"/>
  <c r="B477" i="6" s="1"/>
  <c r="J477" i="6" s="1"/>
  <c r="C157" i="5"/>
  <c r="B493" i="6" s="1"/>
  <c r="J493" i="6" s="1"/>
  <c r="C173" i="5"/>
  <c r="B509" i="6" s="1"/>
  <c r="J509" i="6" s="1"/>
  <c r="C189" i="5"/>
  <c r="B525" i="6" s="1"/>
  <c r="J525" i="6" s="1"/>
  <c r="C205" i="5"/>
  <c r="B541" i="6" s="1"/>
  <c r="J541" i="6" s="1"/>
  <c r="C221" i="5"/>
  <c r="B557" i="6" s="1"/>
  <c r="J557" i="6" s="1"/>
  <c r="C237" i="5"/>
  <c r="B573" i="6" s="1"/>
  <c r="J573" i="6" s="1"/>
  <c r="C253" i="5"/>
  <c r="B589" i="6" s="1"/>
  <c r="J589" i="6" s="1"/>
  <c r="C269" i="5"/>
  <c r="B605" i="6" s="1"/>
  <c r="J605" i="6" s="1"/>
  <c r="C285" i="5"/>
  <c r="B621" i="6" s="1"/>
  <c r="J621" i="6" s="1"/>
  <c r="C301" i="5"/>
  <c r="B637" i="6" s="1"/>
  <c r="J637" i="6" s="1"/>
  <c r="C317" i="5"/>
  <c r="B653" i="6" s="1"/>
  <c r="J653" i="6" s="1"/>
  <c r="C333" i="5"/>
  <c r="B669" i="6" s="1"/>
  <c r="J669" i="6" s="1"/>
  <c r="C39" i="5"/>
  <c r="C83" i="5"/>
  <c r="B419" i="6" s="1"/>
  <c r="J419" i="6" s="1"/>
  <c r="C135" i="5"/>
  <c r="B471" i="6" s="1"/>
  <c r="J471" i="6" s="1"/>
  <c r="C183" i="5"/>
  <c r="B519" i="6" s="1"/>
  <c r="J519" i="6" s="1"/>
  <c r="C219" i="5"/>
  <c r="B555" i="6" s="1"/>
  <c r="J555" i="6" s="1"/>
  <c r="C263" i="5"/>
  <c r="B599" i="6" s="1"/>
  <c r="J599" i="6" s="1"/>
  <c r="C315" i="5"/>
  <c r="B651" i="6" s="1"/>
  <c r="J651" i="6" s="1"/>
  <c r="C14" i="5"/>
  <c r="C30" i="5"/>
  <c r="C46" i="5"/>
  <c r="C62" i="5"/>
  <c r="C78" i="5"/>
  <c r="B414" i="6" s="1"/>
  <c r="J414" i="6" s="1"/>
  <c r="C94" i="5"/>
  <c r="B430" i="6" s="1"/>
  <c r="J430" i="6" s="1"/>
  <c r="C110" i="5"/>
  <c r="B446" i="6" s="1"/>
  <c r="J446" i="6" s="1"/>
  <c r="C126" i="5"/>
  <c r="B462" i="6" s="1"/>
  <c r="J462" i="6" s="1"/>
  <c r="C142" i="5"/>
  <c r="B478" i="6" s="1"/>
  <c r="J478" i="6" s="1"/>
  <c r="C158" i="5"/>
  <c r="B494" i="6" s="1"/>
  <c r="J494" i="6" s="1"/>
  <c r="C174" i="5"/>
  <c r="B510" i="6" s="1"/>
  <c r="J510" i="6" s="1"/>
  <c r="C190" i="5"/>
  <c r="B526" i="6" s="1"/>
  <c r="J526" i="6" s="1"/>
  <c r="C206" i="5"/>
  <c r="B542" i="6" s="1"/>
  <c r="J542" i="6" s="1"/>
  <c r="C222" i="5"/>
  <c r="B558" i="6" s="1"/>
  <c r="J558" i="6" s="1"/>
  <c r="C238" i="5"/>
  <c r="B574" i="6" s="1"/>
  <c r="J574" i="6" s="1"/>
  <c r="C254" i="5"/>
  <c r="B590" i="6" s="1"/>
  <c r="J590" i="6" s="1"/>
  <c r="C270" i="5"/>
  <c r="B606" i="6" s="1"/>
  <c r="J606" i="6" s="1"/>
  <c r="C286" i="5"/>
  <c r="B622" i="6" s="1"/>
  <c r="J622" i="6" s="1"/>
  <c r="C302" i="5"/>
  <c r="B638" i="6" s="1"/>
  <c r="J638" i="6" s="1"/>
  <c r="C318" i="5"/>
  <c r="B654" i="6" s="1"/>
  <c r="J654" i="6" s="1"/>
  <c r="C334" i="5"/>
  <c r="B670" i="6" s="1"/>
  <c r="J670" i="6" s="1"/>
  <c r="C51" i="5"/>
  <c r="C95" i="5"/>
  <c r="B431" i="6" s="1"/>
  <c r="J431" i="6" s="1"/>
  <c r="C143" i="5"/>
  <c r="B479" i="6" s="1"/>
  <c r="J479" i="6" s="1"/>
  <c r="C191" i="5"/>
  <c r="B527" i="6" s="1"/>
  <c r="J527" i="6" s="1"/>
  <c r="C243" i="5"/>
  <c r="B579" i="6" s="1"/>
  <c r="J579" i="6" s="1"/>
  <c r="C295" i="5"/>
  <c r="B631" i="6" s="1"/>
  <c r="J631" i="6" s="1"/>
  <c r="C380" i="5"/>
  <c r="B716" i="6" s="1"/>
  <c r="J716" i="6" s="1"/>
  <c r="C412" i="5"/>
  <c r="B748" i="6" s="1"/>
  <c r="J748" i="6" s="1"/>
  <c r="C444" i="5"/>
  <c r="B780" i="6" s="1"/>
  <c r="J780" i="6" s="1"/>
  <c r="C476" i="5"/>
  <c r="B812" i="6" s="1"/>
  <c r="J812" i="6" s="1"/>
  <c r="C357" i="5"/>
  <c r="B693" i="6" s="1"/>
  <c r="J693" i="6" s="1"/>
  <c r="C389" i="5"/>
  <c r="B725" i="6" s="1"/>
  <c r="J725" i="6" s="1"/>
  <c r="C421" i="5"/>
  <c r="B757" i="6" s="1"/>
  <c r="J757" i="6" s="1"/>
  <c r="C453" i="5"/>
  <c r="B789" i="6" s="1"/>
  <c r="J789" i="6" s="1"/>
  <c r="C485" i="5"/>
  <c r="B821" i="6" s="1"/>
  <c r="J821" i="6" s="1"/>
  <c r="C344" i="5"/>
  <c r="B680" i="6" s="1"/>
  <c r="J680" i="6" s="1"/>
  <c r="C360" i="5"/>
  <c r="B696" i="6" s="1"/>
  <c r="J696" i="6" s="1"/>
  <c r="C376" i="5"/>
  <c r="B712" i="6" s="1"/>
  <c r="J712" i="6" s="1"/>
  <c r="C392" i="5"/>
  <c r="B728" i="6" s="1"/>
  <c r="J728" i="6" s="1"/>
  <c r="C408" i="5"/>
  <c r="B744" i="6" s="1"/>
  <c r="J744" i="6" s="1"/>
  <c r="C424" i="5"/>
  <c r="B760" i="6" s="1"/>
  <c r="J760" i="6" s="1"/>
  <c r="C440" i="5"/>
  <c r="B776" i="6" s="1"/>
  <c r="J776" i="6" s="1"/>
  <c r="C456" i="5"/>
  <c r="B792" i="6" s="1"/>
  <c r="J792" i="6" s="1"/>
  <c r="C472" i="5"/>
  <c r="B808" i="6" s="1"/>
  <c r="J808" i="6" s="1"/>
  <c r="C488" i="5"/>
  <c r="B824" i="6" s="1"/>
  <c r="J824" i="6" s="1"/>
  <c r="C504" i="5"/>
  <c r="B840" i="6" s="1"/>
  <c r="J840" i="6" s="1"/>
  <c r="C345" i="5"/>
  <c r="B681" i="6" s="1"/>
  <c r="J681" i="6" s="1"/>
  <c r="C361" i="5"/>
  <c r="B697" i="6" s="1"/>
  <c r="J697" i="6" s="1"/>
  <c r="C377" i="5"/>
  <c r="B713" i="6" s="1"/>
  <c r="J713" i="6" s="1"/>
  <c r="C393" i="5"/>
  <c r="B729" i="6" s="1"/>
  <c r="J729" i="6" s="1"/>
  <c r="C409" i="5"/>
  <c r="B745" i="6" s="1"/>
  <c r="J745" i="6" s="1"/>
  <c r="C425" i="5"/>
  <c r="B761" i="6" s="1"/>
  <c r="J761" i="6" s="1"/>
  <c r="C441" i="5"/>
  <c r="B777" i="6" s="1"/>
  <c r="J777" i="6" s="1"/>
  <c r="C457" i="5"/>
  <c r="B793" i="6" s="1"/>
  <c r="J793" i="6" s="1"/>
  <c r="C473" i="5"/>
  <c r="B809" i="6" s="1"/>
  <c r="J809" i="6" s="1"/>
  <c r="C489" i="5"/>
  <c r="B825" i="6" s="1"/>
  <c r="J825" i="6" s="1"/>
  <c r="C354" i="5"/>
  <c r="B690" i="6" s="1"/>
  <c r="J690" i="6" s="1"/>
  <c r="C370" i="5"/>
  <c r="B706" i="6" s="1"/>
  <c r="J706" i="6" s="1"/>
  <c r="C386" i="5"/>
  <c r="B722" i="6" s="1"/>
  <c r="J722" i="6" s="1"/>
  <c r="C402" i="5"/>
  <c r="B738" i="6" s="1"/>
  <c r="J738" i="6" s="1"/>
  <c r="C418" i="5"/>
  <c r="B754" i="6" s="1"/>
  <c r="J754" i="6" s="1"/>
  <c r="C434" i="5"/>
  <c r="B770" i="6" s="1"/>
  <c r="J770" i="6" s="1"/>
  <c r="C450" i="5"/>
  <c r="B786" i="6" s="1"/>
  <c r="J786" i="6" s="1"/>
  <c r="C466" i="5"/>
  <c r="B802" i="6" s="1"/>
  <c r="J802" i="6" s="1"/>
  <c r="C482" i="5"/>
  <c r="B818" i="6" s="1"/>
  <c r="J818" i="6" s="1"/>
  <c r="C498" i="5"/>
  <c r="B834" i="6" s="1"/>
  <c r="J834" i="6" s="1"/>
  <c r="C355" i="5"/>
  <c r="B691" i="6" s="1"/>
  <c r="J691" i="6" s="1"/>
  <c r="C371" i="5"/>
  <c r="B707" i="6" s="1"/>
  <c r="J707" i="6" s="1"/>
  <c r="C387" i="5"/>
  <c r="B723" i="6" s="1"/>
  <c r="J723" i="6" s="1"/>
  <c r="C403" i="5"/>
  <c r="B739" i="6" s="1"/>
  <c r="J739" i="6" s="1"/>
  <c r="C419" i="5"/>
  <c r="B755" i="6" s="1"/>
  <c r="J755" i="6" s="1"/>
  <c r="C435" i="5"/>
  <c r="B771" i="6" s="1"/>
  <c r="J771" i="6" s="1"/>
  <c r="C451" i="5"/>
  <c r="B787" i="6" s="1"/>
  <c r="J787" i="6" s="1"/>
  <c r="C467" i="5"/>
  <c r="B803" i="6" s="1"/>
  <c r="J803" i="6" s="1"/>
  <c r="C483" i="5"/>
  <c r="B819" i="6" s="1"/>
  <c r="J819" i="6" s="1"/>
  <c r="C499" i="5"/>
  <c r="B835" i="6" s="1"/>
  <c r="J835" i="6" s="1"/>
  <c r="E352" i="5"/>
  <c r="E368" i="5"/>
  <c r="E384" i="5"/>
  <c r="E400" i="5"/>
  <c r="E416" i="5"/>
  <c r="E432" i="5"/>
  <c r="E448" i="5"/>
  <c r="E464" i="5"/>
  <c r="E480" i="5"/>
  <c r="E496" i="5"/>
  <c r="E367" i="5"/>
  <c r="E415" i="5"/>
  <c r="E463" i="5"/>
  <c r="E365" i="5"/>
  <c r="E381" i="5"/>
  <c r="E397" i="5"/>
  <c r="E413" i="5"/>
  <c r="E429" i="5"/>
  <c r="E445" i="5"/>
  <c r="E461" i="5"/>
  <c r="E477" i="5"/>
  <c r="E493" i="5"/>
  <c r="E359" i="5"/>
  <c r="E411" i="5"/>
  <c r="E459" i="5"/>
  <c r="E499" i="5"/>
  <c r="E354" i="5"/>
  <c r="E370" i="5"/>
  <c r="E386" i="5"/>
  <c r="E402" i="5"/>
  <c r="E418" i="5"/>
  <c r="E434" i="5"/>
  <c r="E450" i="5"/>
  <c r="E466" i="5"/>
  <c r="E482" i="5"/>
  <c r="E498" i="5"/>
  <c r="E387" i="5"/>
  <c r="E431" i="5"/>
  <c r="E483" i="5"/>
  <c r="D356" i="5"/>
  <c r="C692" i="6" s="1"/>
  <c r="D692" i="6" s="1"/>
  <c r="D372" i="5"/>
  <c r="C708" i="6" s="1"/>
  <c r="D708" i="6" s="1"/>
  <c r="D388" i="5"/>
  <c r="C724" i="6" s="1"/>
  <c r="D724" i="6" s="1"/>
  <c r="D404" i="5"/>
  <c r="C740" i="6" s="1"/>
  <c r="D740" i="6" s="1"/>
  <c r="D420" i="5"/>
  <c r="C756" i="6" s="1"/>
  <c r="D756" i="6" s="1"/>
  <c r="D436" i="5"/>
  <c r="C772" i="6" s="1"/>
  <c r="D772" i="6" s="1"/>
  <c r="D452" i="5"/>
  <c r="C788" i="6" s="1"/>
  <c r="D788" i="6" s="1"/>
  <c r="D468" i="5"/>
  <c r="C804" i="6" s="1"/>
  <c r="D804" i="6" s="1"/>
  <c r="D484" i="5"/>
  <c r="C820" i="6" s="1"/>
  <c r="D820" i="6" s="1"/>
  <c r="D500" i="5"/>
  <c r="C836" i="6" s="1"/>
  <c r="D836" i="6" s="1"/>
  <c r="D370" i="5"/>
  <c r="C706" i="6" s="1"/>
  <c r="D706" i="6" s="1"/>
  <c r="D402" i="5"/>
  <c r="C738" i="6" s="1"/>
  <c r="D738" i="6" s="1"/>
  <c r="D434" i="5"/>
  <c r="C770" i="6" s="1"/>
  <c r="D770" i="6" s="1"/>
  <c r="D363" i="5"/>
  <c r="C699" i="6" s="1"/>
  <c r="D699" i="6" s="1"/>
  <c r="D399" i="5"/>
  <c r="C735" i="6" s="1"/>
  <c r="D735" i="6" s="1"/>
  <c r="D431" i="5"/>
  <c r="C767" i="6" s="1"/>
  <c r="D767" i="6" s="1"/>
  <c r="D467" i="5"/>
  <c r="C803" i="6" s="1"/>
  <c r="D803" i="6" s="1"/>
  <c r="D499" i="5"/>
  <c r="C835" i="6" s="1"/>
  <c r="D835" i="6" s="1"/>
  <c r="D357" i="5"/>
  <c r="C693" i="6" s="1"/>
  <c r="D693" i="6" s="1"/>
  <c r="D373" i="5"/>
  <c r="C709" i="6" s="1"/>
  <c r="D709" i="6" s="1"/>
  <c r="D389" i="5"/>
  <c r="C725" i="6" s="1"/>
  <c r="D725" i="6" s="1"/>
  <c r="D405" i="5"/>
  <c r="C741" i="6" s="1"/>
  <c r="D741" i="6" s="1"/>
  <c r="D421" i="5"/>
  <c r="C757" i="6" s="1"/>
  <c r="D757" i="6" s="1"/>
  <c r="D437" i="5"/>
  <c r="C773" i="6" s="1"/>
  <c r="D773" i="6" s="1"/>
  <c r="D453" i="5"/>
  <c r="C789" i="6" s="1"/>
  <c r="D789" i="6" s="1"/>
  <c r="D469" i="5"/>
  <c r="C805" i="6" s="1"/>
  <c r="D805" i="6" s="1"/>
  <c r="D485" i="5"/>
  <c r="C821" i="6" s="1"/>
  <c r="D821" i="6" s="1"/>
  <c r="D501" i="5"/>
  <c r="C837" i="6" s="1"/>
  <c r="D837" i="6" s="1"/>
  <c r="D374" i="5"/>
  <c r="C710" i="6" s="1"/>
  <c r="D710" i="6" s="1"/>
  <c r="D406" i="5"/>
  <c r="C742" i="6" s="1"/>
  <c r="D742" i="6" s="1"/>
  <c r="D438" i="5"/>
  <c r="C774" i="6" s="1"/>
  <c r="D774" i="6" s="1"/>
  <c r="D462" i="5"/>
  <c r="C798" i="6" s="1"/>
  <c r="D798" i="6" s="1"/>
  <c r="D478" i="5"/>
  <c r="C814" i="6" s="1"/>
  <c r="D814" i="6" s="1"/>
  <c r="D494" i="5"/>
  <c r="C830" i="6" s="1"/>
  <c r="D830" i="6" s="1"/>
  <c r="D367" i="5"/>
  <c r="C703" i="6" s="1"/>
  <c r="D703" i="6" s="1"/>
  <c r="D395" i="5"/>
  <c r="C731" i="6" s="1"/>
  <c r="D731" i="6" s="1"/>
  <c r="D427" i="5"/>
  <c r="C763" i="6" s="1"/>
  <c r="D763" i="6" s="1"/>
  <c r="D455" i="5"/>
  <c r="C791" i="6" s="1"/>
  <c r="D791" i="6" s="1"/>
  <c r="D487" i="5"/>
  <c r="C823" i="6" s="1"/>
  <c r="D823" i="6" s="1"/>
  <c r="F356" i="5"/>
  <c r="F364" i="5"/>
  <c r="F372" i="5"/>
  <c r="F380" i="5"/>
  <c r="F388" i="5"/>
  <c r="F396" i="5"/>
  <c r="F404" i="5"/>
  <c r="F412" i="5"/>
  <c r="F420" i="5"/>
  <c r="F428" i="5"/>
  <c r="F436" i="5"/>
  <c r="F444" i="5"/>
  <c r="F452" i="5"/>
  <c r="F460" i="5"/>
  <c r="F468" i="5"/>
  <c r="F476" i="5"/>
  <c r="F484" i="5"/>
  <c r="F492" i="5"/>
  <c r="F500" i="5"/>
  <c r="F359" i="5"/>
  <c r="F387" i="5"/>
  <c r="F411" i="5"/>
  <c r="F431" i="5"/>
  <c r="F455" i="5"/>
  <c r="F479" i="5"/>
  <c r="F499" i="5"/>
  <c r="F357" i="5"/>
  <c r="F365" i="5"/>
  <c r="F373" i="5"/>
  <c r="F381" i="5"/>
  <c r="F389" i="5"/>
  <c r="F397" i="5"/>
  <c r="F405" i="5"/>
  <c r="F413" i="5"/>
  <c r="F421" i="5"/>
  <c r="F429" i="5"/>
  <c r="F437" i="5"/>
  <c r="F445" i="5"/>
  <c r="F453" i="5"/>
  <c r="F461" i="5"/>
  <c r="F469" i="5"/>
  <c r="F477" i="5"/>
  <c r="F485" i="5"/>
  <c r="F493" i="5"/>
  <c r="F501" i="5"/>
  <c r="F363" i="5"/>
  <c r="F391" i="5"/>
  <c r="F415" i="5"/>
  <c r="F439" i="5"/>
  <c r="F471" i="5"/>
  <c r="F495" i="5"/>
  <c r="F350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67" i="5"/>
  <c r="F383" i="5"/>
  <c r="F407" i="5"/>
  <c r="F435" i="5"/>
  <c r="F459" i="5"/>
  <c r="F475" i="5"/>
  <c r="F503" i="5"/>
  <c r="C4" i="5"/>
  <c r="C20" i="5"/>
  <c r="C36" i="5"/>
  <c r="C52" i="5"/>
  <c r="C68" i="5"/>
  <c r="C84" i="5"/>
  <c r="B420" i="6" s="1"/>
  <c r="J420" i="6" s="1"/>
  <c r="C100" i="5"/>
  <c r="B436" i="6" s="1"/>
  <c r="J436" i="6" s="1"/>
  <c r="C116" i="5"/>
  <c r="B452" i="6" s="1"/>
  <c r="J452" i="6" s="1"/>
  <c r="C132" i="5"/>
  <c r="B468" i="6" s="1"/>
  <c r="J468" i="6" s="1"/>
  <c r="C148" i="5"/>
  <c r="B484" i="6" s="1"/>
  <c r="J484" i="6" s="1"/>
  <c r="C164" i="5"/>
  <c r="B500" i="6" s="1"/>
  <c r="J500" i="6" s="1"/>
  <c r="C180" i="5"/>
  <c r="B516" i="6" s="1"/>
  <c r="J516" i="6" s="1"/>
  <c r="C196" i="5"/>
  <c r="B532" i="6" s="1"/>
  <c r="J532" i="6" s="1"/>
  <c r="C212" i="5"/>
  <c r="B548" i="6" s="1"/>
  <c r="J548" i="6" s="1"/>
  <c r="C228" i="5"/>
  <c r="B564" i="6" s="1"/>
  <c r="J564" i="6" s="1"/>
  <c r="C244" i="5"/>
  <c r="B580" i="6" s="1"/>
  <c r="J580" i="6" s="1"/>
  <c r="C260" i="5"/>
  <c r="B596" i="6" s="1"/>
  <c r="J596" i="6" s="1"/>
  <c r="C276" i="5"/>
  <c r="B612" i="6" s="1"/>
  <c r="J612" i="6" s="1"/>
  <c r="C292" i="5"/>
  <c r="B628" i="6" s="1"/>
  <c r="J628" i="6" s="1"/>
  <c r="C308" i="5"/>
  <c r="B644" i="6" s="1"/>
  <c r="J644" i="6" s="1"/>
  <c r="C324" i="5"/>
  <c r="B660" i="6" s="1"/>
  <c r="J660" i="6" s="1"/>
  <c r="C15" i="5"/>
  <c r="C43" i="5"/>
  <c r="C91" i="5"/>
  <c r="B427" i="6" s="1"/>
  <c r="J427" i="6" s="1"/>
  <c r="C139" i="5"/>
  <c r="B475" i="6" s="1"/>
  <c r="J475" i="6" s="1"/>
  <c r="C187" i="5"/>
  <c r="B523" i="6" s="1"/>
  <c r="J523" i="6" s="1"/>
  <c r="C247" i="5"/>
  <c r="B583" i="6" s="1"/>
  <c r="J583" i="6" s="1"/>
  <c r="C291" i="5"/>
  <c r="B627" i="6" s="1"/>
  <c r="J627" i="6" s="1"/>
  <c r="C335" i="5"/>
  <c r="B671" i="6" s="1"/>
  <c r="J671" i="6" s="1"/>
  <c r="C17" i="5"/>
  <c r="C33" i="5"/>
  <c r="C49" i="5"/>
  <c r="C65" i="5"/>
  <c r="C81" i="5"/>
  <c r="B417" i="6" s="1"/>
  <c r="J417" i="6" s="1"/>
  <c r="C97" i="5"/>
  <c r="B433" i="6" s="1"/>
  <c r="J433" i="6" s="1"/>
  <c r="C113" i="5"/>
  <c r="B449" i="6" s="1"/>
  <c r="J449" i="6" s="1"/>
  <c r="C129" i="5"/>
  <c r="B465" i="6" s="1"/>
  <c r="J465" i="6" s="1"/>
  <c r="C145" i="5"/>
  <c r="B481" i="6" s="1"/>
  <c r="J481" i="6" s="1"/>
  <c r="C161" i="5"/>
  <c r="B497" i="6" s="1"/>
  <c r="J497" i="6" s="1"/>
  <c r="C177" i="5"/>
  <c r="B513" i="6" s="1"/>
  <c r="J513" i="6" s="1"/>
  <c r="C193" i="5"/>
  <c r="B529" i="6" s="1"/>
  <c r="J529" i="6" s="1"/>
  <c r="C209" i="5"/>
  <c r="B545" i="6" s="1"/>
  <c r="J545" i="6" s="1"/>
  <c r="C225" i="5"/>
  <c r="B561" i="6" s="1"/>
  <c r="J561" i="6" s="1"/>
  <c r="C241" i="5"/>
  <c r="B577" i="6" s="1"/>
  <c r="J577" i="6" s="1"/>
  <c r="C257" i="5"/>
  <c r="B593" i="6" s="1"/>
  <c r="J593" i="6" s="1"/>
  <c r="C273" i="5"/>
  <c r="B609" i="6" s="1"/>
  <c r="J609" i="6" s="1"/>
  <c r="C289" i="5"/>
  <c r="B625" i="6" s="1"/>
  <c r="J625" i="6" s="1"/>
  <c r="C305" i="5"/>
  <c r="B641" i="6" s="1"/>
  <c r="J641" i="6" s="1"/>
  <c r="C321" i="5"/>
  <c r="B657" i="6" s="1"/>
  <c r="J657" i="6" s="1"/>
  <c r="C337" i="5"/>
  <c r="B673" i="6" s="1"/>
  <c r="J673" i="6" s="1"/>
  <c r="C47" i="5"/>
  <c r="C103" i="5"/>
  <c r="B439" i="6" s="1"/>
  <c r="J439" i="6" s="1"/>
  <c r="C147" i="5"/>
  <c r="B483" i="6" s="1"/>
  <c r="J483" i="6" s="1"/>
  <c r="C195" i="5"/>
  <c r="B531" i="6" s="1"/>
  <c r="J531" i="6" s="1"/>
  <c r="C231" i="5"/>
  <c r="B567" i="6" s="1"/>
  <c r="J567" i="6" s="1"/>
  <c r="C275" i="5"/>
  <c r="B611" i="6" s="1"/>
  <c r="J611" i="6" s="1"/>
  <c r="C327" i="5"/>
  <c r="B663" i="6" s="1"/>
  <c r="J663" i="6" s="1"/>
  <c r="C18" i="5"/>
  <c r="C34" i="5"/>
  <c r="C50" i="5"/>
  <c r="C66" i="5"/>
  <c r="C82" i="5"/>
  <c r="B418" i="6" s="1"/>
  <c r="J418" i="6" s="1"/>
  <c r="C98" i="5"/>
  <c r="B434" i="6" s="1"/>
  <c r="J434" i="6" s="1"/>
  <c r="C114" i="5"/>
  <c r="B450" i="6" s="1"/>
  <c r="J450" i="6" s="1"/>
  <c r="C130" i="5"/>
  <c r="B466" i="6" s="1"/>
  <c r="J466" i="6" s="1"/>
  <c r="C146" i="5"/>
  <c r="B482" i="6" s="1"/>
  <c r="J482" i="6" s="1"/>
  <c r="C162" i="5"/>
  <c r="B498" i="6" s="1"/>
  <c r="J498" i="6" s="1"/>
  <c r="C178" i="5"/>
  <c r="B514" i="6" s="1"/>
  <c r="J514" i="6" s="1"/>
  <c r="C194" i="5"/>
  <c r="B530" i="6" s="1"/>
  <c r="J530" i="6" s="1"/>
  <c r="C210" i="5"/>
  <c r="B546" i="6" s="1"/>
  <c r="J546" i="6" s="1"/>
  <c r="C226" i="5"/>
  <c r="B562" i="6" s="1"/>
  <c r="J562" i="6" s="1"/>
  <c r="C242" i="5"/>
  <c r="B578" i="6" s="1"/>
  <c r="J578" i="6" s="1"/>
  <c r="C258" i="5"/>
  <c r="B594" i="6" s="1"/>
  <c r="J594" i="6" s="1"/>
  <c r="C274" i="5"/>
  <c r="B610" i="6" s="1"/>
  <c r="J610" i="6" s="1"/>
  <c r="C290" i="5"/>
  <c r="B626" i="6" s="1"/>
  <c r="J626" i="6" s="1"/>
  <c r="C306" i="5"/>
  <c r="B642" i="6" s="1"/>
  <c r="J642" i="6" s="1"/>
  <c r="C322" i="5"/>
  <c r="B658" i="6" s="1"/>
  <c r="J658" i="6" s="1"/>
  <c r="C338" i="5"/>
  <c r="B674" i="6" s="1"/>
  <c r="J674" i="6" s="1"/>
  <c r="C63" i="5"/>
  <c r="C107" i="5"/>
  <c r="B443" i="6" s="1"/>
  <c r="J443" i="6" s="1"/>
  <c r="C155" i="5"/>
  <c r="B491" i="6" s="1"/>
  <c r="J491" i="6" s="1"/>
  <c r="C207" i="5"/>
  <c r="B543" i="6" s="1"/>
  <c r="J543" i="6" s="1"/>
  <c r="C259" i="5"/>
  <c r="B595" i="6" s="1"/>
  <c r="J595" i="6" s="1"/>
  <c r="C307" i="5"/>
  <c r="B643" i="6" s="1"/>
  <c r="J643" i="6" s="1"/>
  <c r="C340" i="5"/>
  <c r="B676" i="6" s="1"/>
  <c r="J676" i="6" s="1"/>
  <c r="L685" i="6"/>
  <c r="C381" i="5"/>
  <c r="B717" i="6" s="1"/>
  <c r="J717" i="6" s="1"/>
  <c r="C413" i="5"/>
  <c r="B749" i="6" s="1"/>
  <c r="J749" i="6" s="1"/>
  <c r="C445" i="5"/>
  <c r="B781" i="6" s="1"/>
  <c r="J781" i="6" s="1"/>
  <c r="C477" i="5"/>
  <c r="B813" i="6" s="1"/>
  <c r="J813" i="6" s="1"/>
  <c r="C342" i="5"/>
  <c r="B678" i="6" s="1"/>
  <c r="J678" i="6" s="1"/>
  <c r="C358" i="5"/>
  <c r="B694" i="6" s="1"/>
  <c r="J694" i="6" s="1"/>
  <c r="C374" i="5"/>
  <c r="B710" i="6" s="1"/>
  <c r="J710" i="6" s="1"/>
  <c r="C390" i="5"/>
  <c r="B726" i="6" s="1"/>
  <c r="J726" i="6" s="1"/>
  <c r="C406" i="5"/>
  <c r="B742" i="6" s="1"/>
  <c r="J742" i="6" s="1"/>
  <c r="C422" i="5"/>
  <c r="B758" i="6" s="1"/>
  <c r="J758" i="6" s="1"/>
  <c r="C438" i="5"/>
  <c r="B774" i="6" s="1"/>
  <c r="J774" i="6" s="1"/>
  <c r="C454" i="5"/>
  <c r="B790" i="6" s="1"/>
  <c r="J790" i="6" s="1"/>
  <c r="C470" i="5"/>
  <c r="B806" i="6" s="1"/>
  <c r="J806" i="6" s="1"/>
  <c r="C486" i="5"/>
  <c r="B822" i="6" s="1"/>
  <c r="J822" i="6" s="1"/>
  <c r="C502" i="5"/>
  <c r="B838" i="6" s="1"/>
  <c r="J838" i="6" s="1"/>
  <c r="C343" i="5"/>
  <c r="B679" i="6" s="1"/>
  <c r="J679" i="6" s="1"/>
  <c r="C359" i="5"/>
  <c r="B695" i="6" s="1"/>
  <c r="J695" i="6" s="1"/>
  <c r="C375" i="5"/>
  <c r="B711" i="6" s="1"/>
  <c r="J711" i="6" s="1"/>
  <c r="C391" i="5"/>
  <c r="B727" i="6" s="1"/>
  <c r="J727" i="6" s="1"/>
  <c r="C407" i="5"/>
  <c r="B743" i="6" s="1"/>
  <c r="J743" i="6" s="1"/>
  <c r="C423" i="5"/>
  <c r="B759" i="6" s="1"/>
  <c r="J759" i="6" s="1"/>
  <c r="C439" i="5"/>
  <c r="B775" i="6" s="1"/>
  <c r="J775" i="6" s="1"/>
  <c r="C455" i="5"/>
  <c r="B791" i="6" s="1"/>
  <c r="J791" i="6" s="1"/>
  <c r="C471" i="5"/>
  <c r="B807" i="6" s="1"/>
  <c r="J807" i="6" s="1"/>
  <c r="C487" i="5"/>
  <c r="B823" i="6" s="1"/>
  <c r="J823" i="6" s="1"/>
  <c r="C503" i="5"/>
  <c r="B839" i="6" s="1"/>
  <c r="J839" i="6" s="1"/>
  <c r="E356" i="5"/>
  <c r="E372" i="5"/>
  <c r="E388" i="5"/>
  <c r="E404" i="5"/>
  <c r="E420" i="5"/>
  <c r="E436" i="5"/>
  <c r="E452" i="5"/>
  <c r="E468" i="5"/>
  <c r="E484" i="5"/>
  <c r="E500" i="5"/>
  <c r="E379" i="5"/>
  <c r="E427" i="5"/>
  <c r="E475" i="5"/>
  <c r="E353" i="5"/>
  <c r="E369" i="5"/>
  <c r="E385" i="5"/>
  <c r="E401" i="5"/>
  <c r="E417" i="5"/>
  <c r="E433" i="5"/>
  <c r="E449" i="5"/>
  <c r="E465" i="5"/>
  <c r="E481" i="5"/>
  <c r="E497" i="5"/>
  <c r="E371" i="5"/>
  <c r="E423" i="5"/>
  <c r="E471" i="5"/>
  <c r="E358" i="5"/>
  <c r="E374" i="5"/>
  <c r="E390" i="5"/>
  <c r="E406" i="5"/>
  <c r="E422" i="5"/>
  <c r="E438" i="5"/>
  <c r="E454" i="5"/>
  <c r="E470" i="5"/>
  <c r="E486" i="5"/>
  <c r="E502" i="5"/>
  <c r="E399" i="5"/>
  <c r="E443" i="5"/>
  <c r="E495" i="5"/>
  <c r="D360" i="5"/>
  <c r="C696" i="6" s="1"/>
  <c r="D696" i="6" s="1"/>
  <c r="D376" i="5"/>
  <c r="C712" i="6" s="1"/>
  <c r="D712" i="6" s="1"/>
  <c r="D392" i="5"/>
  <c r="C728" i="6" s="1"/>
  <c r="D728" i="6" s="1"/>
  <c r="D408" i="5"/>
  <c r="C744" i="6" s="1"/>
  <c r="D744" i="6" s="1"/>
  <c r="D424" i="5"/>
  <c r="C760" i="6" s="1"/>
  <c r="D760" i="6" s="1"/>
  <c r="D440" i="5"/>
  <c r="C776" i="6" s="1"/>
  <c r="D776" i="6" s="1"/>
  <c r="D456" i="5"/>
  <c r="C792" i="6" s="1"/>
  <c r="D792" i="6" s="1"/>
  <c r="D472" i="5"/>
  <c r="C808" i="6" s="1"/>
  <c r="D808" i="6" s="1"/>
  <c r="D488" i="5"/>
  <c r="C824" i="6" s="1"/>
  <c r="D824" i="6" s="1"/>
  <c r="D504" i="5"/>
  <c r="C840" i="6" s="1"/>
  <c r="D840" i="6" s="1"/>
  <c r="D378" i="5"/>
  <c r="C714" i="6" s="1"/>
  <c r="D714" i="6" s="1"/>
  <c r="D410" i="5"/>
  <c r="C746" i="6" s="1"/>
  <c r="D746" i="6" s="1"/>
  <c r="D442" i="5"/>
  <c r="C778" i="6" s="1"/>
  <c r="D778" i="6" s="1"/>
  <c r="D371" i="5"/>
  <c r="C707" i="6" s="1"/>
  <c r="D707" i="6" s="1"/>
  <c r="D407" i="5"/>
  <c r="C743" i="6" s="1"/>
  <c r="D743" i="6" s="1"/>
  <c r="D439" i="5"/>
  <c r="C775" i="6" s="1"/>
  <c r="D775" i="6" s="1"/>
  <c r="D475" i="5"/>
  <c r="C811" i="6" s="1"/>
  <c r="D811" i="6" s="1"/>
  <c r="D361" i="5"/>
  <c r="C697" i="6" s="1"/>
  <c r="D697" i="6" s="1"/>
  <c r="D377" i="5"/>
  <c r="C713" i="6" s="1"/>
  <c r="D713" i="6" s="1"/>
  <c r="D393" i="5"/>
  <c r="C729" i="6" s="1"/>
  <c r="D729" i="6" s="1"/>
  <c r="D409" i="5"/>
  <c r="C745" i="6" s="1"/>
  <c r="D745" i="6" s="1"/>
  <c r="D425" i="5"/>
  <c r="C761" i="6" s="1"/>
  <c r="D761" i="6" s="1"/>
  <c r="D441" i="5"/>
  <c r="C777" i="6" s="1"/>
  <c r="D777" i="6" s="1"/>
  <c r="D457" i="5"/>
  <c r="C793" i="6" s="1"/>
  <c r="D793" i="6" s="1"/>
  <c r="D473" i="5"/>
  <c r="C809" i="6" s="1"/>
  <c r="D809" i="6" s="1"/>
  <c r="D489" i="5"/>
  <c r="C825" i="6" s="1"/>
  <c r="D825" i="6" s="1"/>
  <c r="D350" i="5"/>
  <c r="C686" i="6" s="1"/>
  <c r="D686" i="6" s="1"/>
  <c r="D382" i="5"/>
  <c r="C718" i="6" s="1"/>
  <c r="D718" i="6" s="1"/>
  <c r="D414" i="5"/>
  <c r="C750" i="6" s="1"/>
  <c r="D750" i="6" s="1"/>
  <c r="D446" i="5"/>
  <c r="C782" i="6" s="1"/>
  <c r="D782" i="6" s="1"/>
  <c r="D466" i="5"/>
  <c r="C802" i="6" s="1"/>
  <c r="D802" i="6" s="1"/>
  <c r="D482" i="5"/>
  <c r="C818" i="6" s="1"/>
  <c r="D818" i="6" s="1"/>
  <c r="D498" i="5"/>
  <c r="C834" i="6" s="1"/>
  <c r="D834" i="6" s="1"/>
  <c r="D375" i="5"/>
  <c r="C711" i="6" s="1"/>
  <c r="D711" i="6" s="1"/>
  <c r="D403" i="5"/>
  <c r="C739" i="6" s="1"/>
  <c r="D739" i="6" s="1"/>
  <c r="D435" i="5"/>
  <c r="C771" i="6" s="1"/>
  <c r="D771" i="6" s="1"/>
  <c r="D463" i="5"/>
  <c r="C799" i="6" s="1"/>
  <c r="D799" i="6" s="1"/>
  <c r="D495" i="5"/>
  <c r="C831" i="6" s="1"/>
  <c r="D831" i="6" s="1"/>
  <c r="C8" i="5"/>
  <c r="C24" i="5"/>
  <c r="C40" i="5"/>
  <c r="C56" i="5"/>
  <c r="C72" i="5"/>
  <c r="C88" i="5"/>
  <c r="B424" i="6" s="1"/>
  <c r="J424" i="6" s="1"/>
  <c r="C104" i="5"/>
  <c r="B440" i="6" s="1"/>
  <c r="J440" i="6" s="1"/>
  <c r="C120" i="5"/>
  <c r="B456" i="6" s="1"/>
  <c r="J456" i="6" s="1"/>
  <c r="C136" i="5"/>
  <c r="B472" i="6" s="1"/>
  <c r="J472" i="6" s="1"/>
  <c r="C152" i="5"/>
  <c r="B488" i="6" s="1"/>
  <c r="J488" i="6" s="1"/>
  <c r="C168" i="5"/>
  <c r="B504" i="6" s="1"/>
  <c r="J504" i="6" s="1"/>
  <c r="C184" i="5"/>
  <c r="B520" i="6" s="1"/>
  <c r="J520" i="6" s="1"/>
  <c r="C200" i="5"/>
  <c r="B536" i="6" s="1"/>
  <c r="J536" i="6" s="1"/>
  <c r="C216" i="5"/>
  <c r="B552" i="6" s="1"/>
  <c r="J552" i="6" s="1"/>
  <c r="C232" i="5"/>
  <c r="B568" i="6" s="1"/>
  <c r="J568" i="6" s="1"/>
  <c r="C248" i="5"/>
  <c r="B584" i="6" s="1"/>
  <c r="J584" i="6" s="1"/>
  <c r="C264" i="5"/>
  <c r="B600" i="6" s="1"/>
  <c r="J600" i="6" s="1"/>
  <c r="C280" i="5"/>
  <c r="B616" i="6" s="1"/>
  <c r="J616" i="6" s="1"/>
  <c r="C296" i="5"/>
  <c r="B632" i="6" s="1"/>
  <c r="J632" i="6" s="1"/>
  <c r="C312" i="5"/>
  <c r="B648" i="6" s="1"/>
  <c r="J648" i="6" s="1"/>
  <c r="C328" i="5"/>
  <c r="B664" i="6" s="1"/>
  <c r="J664" i="6" s="1"/>
  <c r="C19" i="5"/>
  <c r="C55" i="5"/>
  <c r="C99" i="5"/>
  <c r="B435" i="6" s="1"/>
  <c r="J435" i="6" s="1"/>
  <c r="C151" i="5"/>
  <c r="B487" i="6" s="1"/>
  <c r="J487" i="6" s="1"/>
  <c r="C203" i="5"/>
  <c r="B539" i="6" s="1"/>
  <c r="J539" i="6" s="1"/>
  <c r="C255" i="5"/>
  <c r="B591" i="6" s="1"/>
  <c r="J591" i="6" s="1"/>
  <c r="C303" i="5"/>
  <c r="B639" i="6" s="1"/>
  <c r="J639" i="6" s="1"/>
  <c r="C5" i="5"/>
  <c r="C21" i="5"/>
  <c r="C37" i="5"/>
  <c r="C53" i="5"/>
  <c r="C69" i="5"/>
  <c r="C85" i="5"/>
  <c r="B421" i="6" s="1"/>
  <c r="J421" i="6" s="1"/>
  <c r="C101" i="5"/>
  <c r="B437" i="6" s="1"/>
  <c r="J437" i="6" s="1"/>
  <c r="C117" i="5"/>
  <c r="B453" i="6" s="1"/>
  <c r="J453" i="6" s="1"/>
  <c r="C133" i="5"/>
  <c r="B469" i="6" s="1"/>
  <c r="J469" i="6" s="1"/>
  <c r="C149" i="5"/>
  <c r="B485" i="6" s="1"/>
  <c r="J485" i="6" s="1"/>
  <c r="C165" i="5"/>
  <c r="B501" i="6" s="1"/>
  <c r="J501" i="6" s="1"/>
  <c r="C181" i="5"/>
  <c r="B517" i="6" s="1"/>
  <c r="J517" i="6" s="1"/>
  <c r="C197" i="5"/>
  <c r="B533" i="6" s="1"/>
  <c r="J533" i="6" s="1"/>
  <c r="C213" i="5"/>
  <c r="B549" i="6" s="1"/>
  <c r="J549" i="6" s="1"/>
  <c r="C229" i="5"/>
  <c r="B565" i="6" s="1"/>
  <c r="J565" i="6" s="1"/>
  <c r="C245" i="5"/>
  <c r="B581" i="6" s="1"/>
  <c r="J581" i="6" s="1"/>
  <c r="C261" i="5"/>
  <c r="B597" i="6" s="1"/>
  <c r="J597" i="6" s="1"/>
  <c r="C277" i="5"/>
  <c r="B613" i="6" s="1"/>
  <c r="J613" i="6" s="1"/>
  <c r="C293" i="5"/>
  <c r="B629" i="6" s="1"/>
  <c r="J629" i="6" s="1"/>
  <c r="C309" i="5"/>
  <c r="B645" i="6" s="1"/>
  <c r="J645" i="6" s="1"/>
  <c r="C325" i="5"/>
  <c r="B661" i="6" s="1"/>
  <c r="J661" i="6" s="1"/>
  <c r="C11" i="5"/>
  <c r="C59" i="5"/>
  <c r="C115" i="5"/>
  <c r="B451" i="6" s="1"/>
  <c r="J451" i="6" s="1"/>
  <c r="C159" i="5"/>
  <c r="B495" i="6" s="1"/>
  <c r="J495" i="6" s="1"/>
  <c r="C199" i="5"/>
  <c r="B535" i="6" s="1"/>
  <c r="J535" i="6" s="1"/>
  <c r="C239" i="5"/>
  <c r="B575" i="6" s="1"/>
  <c r="J575" i="6" s="1"/>
  <c r="C287" i="5"/>
  <c r="B623" i="6" s="1"/>
  <c r="J623" i="6" s="1"/>
  <c r="C6" i="5"/>
  <c r="C22" i="5"/>
  <c r="C38" i="5"/>
  <c r="C54" i="5"/>
  <c r="C70" i="5"/>
  <c r="C86" i="5"/>
  <c r="B422" i="6" s="1"/>
  <c r="J422" i="6" s="1"/>
  <c r="C102" i="5"/>
  <c r="B438" i="6" s="1"/>
  <c r="J438" i="6" s="1"/>
  <c r="C118" i="5"/>
  <c r="B454" i="6" s="1"/>
  <c r="J454" i="6" s="1"/>
  <c r="C134" i="5"/>
  <c r="B470" i="6" s="1"/>
  <c r="J470" i="6" s="1"/>
  <c r="C150" i="5"/>
  <c r="B486" i="6" s="1"/>
  <c r="J486" i="6" s="1"/>
  <c r="C166" i="5"/>
  <c r="B502" i="6" s="1"/>
  <c r="J502" i="6" s="1"/>
  <c r="C182" i="5"/>
  <c r="B518" i="6" s="1"/>
  <c r="J518" i="6" s="1"/>
  <c r="C198" i="5"/>
  <c r="B534" i="6" s="1"/>
  <c r="J534" i="6" s="1"/>
  <c r="C214" i="5"/>
  <c r="B550" i="6" s="1"/>
  <c r="J550" i="6" s="1"/>
  <c r="C230" i="5"/>
  <c r="B566" i="6" s="1"/>
  <c r="J566" i="6" s="1"/>
  <c r="C246" i="5"/>
  <c r="B582" i="6" s="1"/>
  <c r="J582" i="6" s="1"/>
  <c r="C262" i="5"/>
  <c r="B598" i="6" s="1"/>
  <c r="J598" i="6" s="1"/>
  <c r="C278" i="5"/>
  <c r="B614" i="6" s="1"/>
  <c r="J614" i="6" s="1"/>
  <c r="C294" i="5"/>
  <c r="B630" i="6" s="1"/>
  <c r="J630" i="6" s="1"/>
  <c r="C310" i="5"/>
  <c r="B646" i="6" s="1"/>
  <c r="J646" i="6" s="1"/>
  <c r="C326" i="5"/>
  <c r="B662" i="6" s="1"/>
  <c r="J662" i="6" s="1"/>
  <c r="C7" i="5"/>
  <c r="C75" i="5"/>
  <c r="B411" i="6" s="1"/>
  <c r="J411" i="6" s="1"/>
  <c r="C119" i="5"/>
  <c r="B455" i="6" s="1"/>
  <c r="J455" i="6" s="1"/>
  <c r="C167" i="5"/>
  <c r="B503" i="6" s="1"/>
  <c r="J503" i="6" s="1"/>
  <c r="C215" i="5"/>
  <c r="B551" i="6" s="1"/>
  <c r="J551" i="6" s="1"/>
  <c r="C271" i="5"/>
  <c r="B607" i="6" s="1"/>
  <c r="J607" i="6" s="1"/>
  <c r="C319" i="5"/>
  <c r="B655" i="6" s="1"/>
  <c r="J655" i="6" s="1"/>
  <c r="F349" i="5"/>
  <c r="F348" i="5"/>
  <c r="F347" i="5"/>
  <c r="D341" i="5" l="1"/>
  <c r="C677" i="6" s="1"/>
  <c r="D102" i="5"/>
  <c r="C438" i="6" s="1"/>
  <c r="F82" i="5"/>
  <c r="D285" i="5"/>
  <c r="C621" i="6" s="1"/>
  <c r="F340" i="5"/>
  <c r="D194" i="5"/>
  <c r="C530" i="6" s="1"/>
  <c r="D58" i="5"/>
  <c r="D70" i="5"/>
  <c r="F243" i="5"/>
  <c r="F310" i="5"/>
  <c r="F318" i="5"/>
  <c r="F170" i="5"/>
  <c r="F186" i="5"/>
  <c r="F39" i="5"/>
  <c r="D211" i="5"/>
  <c r="C547" i="6" s="1"/>
  <c r="F301" i="5"/>
  <c r="F105" i="5"/>
  <c r="F150" i="5"/>
  <c r="D31" i="5"/>
  <c r="F306" i="5"/>
  <c r="D220" i="5"/>
  <c r="C556" i="6" s="1"/>
  <c r="F103" i="5"/>
  <c r="D7" i="5"/>
  <c r="F286" i="5"/>
  <c r="F47" i="5"/>
  <c r="D73" i="5"/>
  <c r="E99" i="5"/>
  <c r="F287" i="5"/>
  <c r="F84" i="5"/>
  <c r="F164" i="5"/>
  <c r="F213" i="5"/>
  <c r="F160" i="5"/>
  <c r="F172" i="5"/>
  <c r="F161" i="5"/>
  <c r="D15" i="5"/>
  <c r="F268" i="5"/>
  <c r="D144" i="5"/>
  <c r="C480" i="6" s="1"/>
  <c r="F155" i="5"/>
  <c r="F124" i="5"/>
  <c r="D84" i="5"/>
  <c r="C420" i="6" s="1"/>
  <c r="F64" i="5"/>
  <c r="F248" i="5"/>
  <c r="F169" i="5"/>
  <c r="F77" i="5"/>
  <c r="D40" i="5"/>
  <c r="F274" i="5"/>
  <c r="F311" i="5"/>
  <c r="D125" i="5"/>
  <c r="C461" i="6" s="1"/>
  <c r="D109" i="5"/>
  <c r="C445" i="6" s="1"/>
  <c r="D247" i="5"/>
  <c r="C583" i="6" s="1"/>
  <c r="F100" i="5"/>
  <c r="F52" i="5"/>
  <c r="F337" i="5"/>
  <c r="D280" i="5"/>
  <c r="C616" i="6" s="1"/>
  <c r="F228" i="5"/>
  <c r="F203" i="5"/>
  <c r="F157" i="5"/>
  <c r="F32" i="5"/>
  <c r="D8" i="5"/>
  <c r="F183" i="5"/>
  <c r="D264" i="5"/>
  <c r="C600" i="6" s="1"/>
  <c r="F249" i="5"/>
  <c r="F188" i="5"/>
  <c r="F314" i="5"/>
  <c r="D262" i="5"/>
  <c r="C598" i="6" s="1"/>
  <c r="D190" i="5"/>
  <c r="C526" i="6" s="1"/>
  <c r="F37" i="5"/>
  <c r="F273" i="5"/>
  <c r="F232" i="5"/>
  <c r="F144" i="5"/>
  <c r="F24" i="5"/>
  <c r="F266" i="5"/>
  <c r="F197" i="5"/>
  <c r="D196" i="5"/>
  <c r="C532" i="6" s="1"/>
  <c r="D176" i="5"/>
  <c r="C512" i="6" s="1"/>
  <c r="F140" i="5"/>
  <c r="D100" i="5"/>
  <c r="C436" i="6" s="1"/>
  <c r="F80" i="5"/>
  <c r="F335" i="5"/>
  <c r="F135" i="5"/>
  <c r="F43" i="5"/>
  <c r="F69" i="5"/>
  <c r="F260" i="5"/>
  <c r="D215" i="5"/>
  <c r="C551" i="6" s="1"/>
  <c r="F130" i="5"/>
  <c r="D297" i="5"/>
  <c r="C633" i="6" s="1"/>
  <c r="D279" i="5"/>
  <c r="C615" i="6" s="1"/>
  <c r="F305" i="5"/>
  <c r="F223" i="5"/>
  <c r="D156" i="5"/>
  <c r="C492" i="6" s="1"/>
  <c r="F117" i="5"/>
  <c r="F55" i="5"/>
  <c r="F289" i="5"/>
  <c r="F86" i="5"/>
  <c r="F212" i="5"/>
  <c r="F21" i="5"/>
  <c r="E111" i="5"/>
  <c r="D231" i="5"/>
  <c r="C567" i="6" s="1"/>
  <c r="F342" i="5"/>
  <c r="D162" i="5"/>
  <c r="C498" i="6" s="1"/>
  <c r="D26" i="5"/>
  <c r="F326" i="5"/>
  <c r="F85" i="5"/>
  <c r="F254" i="5"/>
  <c r="D246" i="5"/>
  <c r="C582" i="6" s="1"/>
  <c r="F59" i="5"/>
  <c r="F221" i="5"/>
  <c r="D53" i="5"/>
  <c r="F331" i="5"/>
  <c r="F283" i="5"/>
  <c r="F167" i="5"/>
  <c r="D179" i="5"/>
  <c r="C515" i="6" s="1"/>
  <c r="D22" i="5"/>
  <c r="D135" i="5"/>
  <c r="C471" i="6" s="1"/>
  <c r="E291" i="5"/>
  <c r="F247" i="5"/>
  <c r="D316" i="5"/>
  <c r="C652" i="6" s="1"/>
  <c r="F240" i="5"/>
  <c r="D44" i="5"/>
  <c r="F239" i="5"/>
  <c r="F81" i="5"/>
  <c r="F217" i="5"/>
  <c r="E171" i="5"/>
  <c r="E219" i="5"/>
  <c r="D131" i="5"/>
  <c r="C467" i="6" s="1"/>
  <c r="D104" i="5"/>
  <c r="C440" i="6" s="1"/>
  <c r="D339" i="5"/>
  <c r="C675" i="6" s="1"/>
  <c r="D343" i="5"/>
  <c r="C679" i="6" s="1"/>
  <c r="D283" i="5"/>
  <c r="C619" i="6" s="1"/>
  <c r="D130" i="5"/>
  <c r="C466" i="6" s="1"/>
  <c r="D299" i="5"/>
  <c r="C635" i="6" s="1"/>
  <c r="D227" i="5"/>
  <c r="C563" i="6" s="1"/>
  <c r="E183" i="5"/>
  <c r="F94" i="5"/>
  <c r="F277" i="5"/>
  <c r="E255" i="5"/>
  <c r="F30" i="5"/>
  <c r="F98" i="5"/>
  <c r="F330" i="5"/>
  <c r="F146" i="5"/>
  <c r="F138" i="5"/>
  <c r="F329" i="5"/>
  <c r="F281" i="5"/>
  <c r="F145" i="5"/>
  <c r="F73" i="5"/>
  <c r="F322" i="5"/>
  <c r="D79" i="5"/>
  <c r="C415" i="6" s="1"/>
  <c r="F23" i="5"/>
  <c r="F300" i="5"/>
  <c r="F276" i="5"/>
  <c r="F199" i="5"/>
  <c r="F128" i="5"/>
  <c r="F20" i="5"/>
  <c r="F63" i="5"/>
  <c r="F118" i="5"/>
  <c r="D287" i="5"/>
  <c r="C623" i="6" s="1"/>
  <c r="F158" i="5"/>
  <c r="F269" i="5"/>
  <c r="E279" i="5"/>
  <c r="F66" i="5"/>
  <c r="F231" i="5"/>
  <c r="D60" i="5"/>
  <c r="D158" i="5"/>
  <c r="C494" i="6" s="1"/>
  <c r="F264" i="5"/>
  <c r="F113" i="5"/>
  <c r="D65" i="5"/>
  <c r="F99" i="5"/>
  <c r="D208" i="5"/>
  <c r="C544" i="6" s="1"/>
  <c r="F152" i="5"/>
  <c r="F88" i="5"/>
  <c r="F208" i="5"/>
  <c r="F267" i="5"/>
  <c r="D333" i="5"/>
  <c r="C669" i="6" s="1"/>
  <c r="F136" i="5"/>
  <c r="F258" i="5"/>
  <c r="D336" i="5"/>
  <c r="C672" i="6" s="1"/>
  <c r="F235" i="5"/>
  <c r="F57" i="5"/>
  <c r="F19" i="5"/>
  <c r="D240" i="5"/>
  <c r="C576" i="6" s="1"/>
  <c r="D160" i="5"/>
  <c r="C496" i="6" s="1"/>
  <c r="F196" i="5"/>
  <c r="E27" i="5"/>
  <c r="F176" i="5"/>
  <c r="F233" i="5"/>
  <c r="F205" i="5"/>
  <c r="F141" i="5"/>
  <c r="F71" i="5"/>
  <c r="F79" i="5"/>
  <c r="F151" i="5"/>
  <c r="D195" i="5"/>
  <c r="C531" i="6" s="1"/>
  <c r="D320" i="5"/>
  <c r="C656" i="6" s="1"/>
  <c r="F193" i="5"/>
  <c r="D4" i="5"/>
  <c r="F293" i="5"/>
  <c r="E87" i="5"/>
  <c r="F291" i="5"/>
  <c r="D166" i="5"/>
  <c r="C502" i="6" s="1"/>
  <c r="D119" i="5"/>
  <c r="C455" i="6" s="1"/>
  <c r="D239" i="5"/>
  <c r="C575" i="6" s="1"/>
  <c r="E303" i="5"/>
  <c r="D200" i="5"/>
  <c r="C536" i="6" s="1"/>
  <c r="D259" i="5"/>
  <c r="C595" i="6" s="1"/>
  <c r="D226" i="5"/>
  <c r="C562" i="6" s="1"/>
  <c r="D18" i="5"/>
  <c r="D273" i="5"/>
  <c r="C609" i="6" s="1"/>
  <c r="D145" i="5"/>
  <c r="C481" i="6" s="1"/>
  <c r="D324" i="5"/>
  <c r="C660" i="6" s="1"/>
  <c r="D68" i="5"/>
  <c r="D334" i="5"/>
  <c r="C670" i="6" s="1"/>
  <c r="D174" i="5"/>
  <c r="C510" i="6" s="1"/>
  <c r="D83" i="5"/>
  <c r="C419" i="6" s="1"/>
  <c r="D61" i="5"/>
  <c r="D96" i="5"/>
  <c r="C432" i="6" s="1"/>
  <c r="D330" i="5"/>
  <c r="C666" i="6" s="1"/>
  <c r="D186" i="5"/>
  <c r="C522" i="6" s="1"/>
  <c r="D10" i="5"/>
  <c r="D313" i="5"/>
  <c r="C649" i="6" s="1"/>
  <c r="D137" i="5"/>
  <c r="C473" i="6" s="1"/>
  <c r="D57" i="5"/>
  <c r="D311" i="5"/>
  <c r="C647" i="6" s="1"/>
  <c r="D236" i="5"/>
  <c r="C572" i="6" s="1"/>
  <c r="D124" i="5"/>
  <c r="C460" i="6" s="1"/>
  <c r="F345" i="5"/>
  <c r="L655" i="6"/>
  <c r="L646" i="6"/>
  <c r="L582" i="6"/>
  <c r="L518" i="6"/>
  <c r="L454" i="6"/>
  <c r="L623" i="6"/>
  <c r="L451" i="6"/>
  <c r="L613" i="6"/>
  <c r="L549" i="6"/>
  <c r="L485" i="6"/>
  <c r="L421" i="6"/>
  <c r="L539" i="6"/>
  <c r="L648" i="6"/>
  <c r="L584" i="6"/>
  <c r="L520" i="6"/>
  <c r="L456" i="6"/>
  <c r="L424" i="6"/>
  <c r="L823" i="6"/>
  <c r="L759" i="6"/>
  <c r="L695" i="6"/>
  <c r="L806" i="6"/>
  <c r="L742" i="6"/>
  <c r="L678" i="6"/>
  <c r="L717" i="6"/>
  <c r="L595" i="6"/>
  <c r="L658" i="6"/>
  <c r="L594" i="6"/>
  <c r="L530" i="6"/>
  <c r="L466" i="6"/>
  <c r="L567" i="6"/>
  <c r="L657" i="6"/>
  <c r="L593" i="6"/>
  <c r="L529" i="6"/>
  <c r="L465" i="6"/>
  <c r="L671" i="6"/>
  <c r="L475" i="6"/>
  <c r="L628" i="6"/>
  <c r="L564" i="6"/>
  <c r="L500" i="6"/>
  <c r="L436" i="6"/>
  <c r="L819" i="6"/>
  <c r="L787" i="6"/>
  <c r="L755" i="6"/>
  <c r="L723" i="6"/>
  <c r="L691" i="6"/>
  <c r="L818" i="6"/>
  <c r="L786" i="6"/>
  <c r="L754" i="6"/>
  <c r="L722" i="6"/>
  <c r="L690" i="6"/>
  <c r="L809" i="6"/>
  <c r="L777" i="6"/>
  <c r="L745" i="6"/>
  <c r="L713" i="6"/>
  <c r="L681" i="6"/>
  <c r="L824" i="6"/>
  <c r="L792" i="6"/>
  <c r="L760" i="6"/>
  <c r="L728" i="6"/>
  <c r="L696" i="6"/>
  <c r="L821" i="6"/>
  <c r="L757" i="6"/>
  <c r="L693" i="6"/>
  <c r="L780" i="6"/>
  <c r="L716" i="6"/>
  <c r="L579" i="6"/>
  <c r="L479" i="6"/>
  <c r="L654" i="6"/>
  <c r="L622" i="6"/>
  <c r="L590" i="6"/>
  <c r="L558" i="6"/>
  <c r="L526" i="6"/>
  <c r="L494" i="6"/>
  <c r="L462" i="6"/>
  <c r="L430" i="6"/>
  <c r="L651" i="6"/>
  <c r="L555" i="6"/>
  <c r="L471" i="6"/>
  <c r="I50" i="5"/>
  <c r="L653" i="6"/>
  <c r="L621" i="6"/>
  <c r="L589" i="6"/>
  <c r="L557" i="6"/>
  <c r="L525" i="6"/>
  <c r="L493" i="6"/>
  <c r="L461" i="6"/>
  <c r="L429" i="6"/>
  <c r="L659" i="6"/>
  <c r="L571" i="6"/>
  <c r="L459" i="6"/>
  <c r="L656" i="6"/>
  <c r="L624" i="6"/>
  <c r="L592" i="6"/>
  <c r="L560" i="6"/>
  <c r="L528" i="6"/>
  <c r="L496" i="6"/>
  <c r="L464" i="6"/>
  <c r="L432" i="6"/>
  <c r="L831" i="6"/>
  <c r="L799" i="6"/>
  <c r="L767" i="6"/>
  <c r="L735" i="6"/>
  <c r="L703" i="6"/>
  <c r="L830" i="6"/>
  <c r="L798" i="6"/>
  <c r="L766" i="6"/>
  <c r="L734" i="6"/>
  <c r="L702" i="6"/>
  <c r="L837" i="6"/>
  <c r="L773" i="6"/>
  <c r="L709" i="6"/>
  <c r="L836" i="6"/>
  <c r="L804" i="6"/>
  <c r="L772" i="6"/>
  <c r="L740" i="6"/>
  <c r="L708" i="6"/>
  <c r="L796" i="6"/>
  <c r="L732" i="6"/>
  <c r="L667" i="6"/>
  <c r="L563" i="6"/>
  <c r="L467" i="6"/>
  <c r="L650" i="6"/>
  <c r="L618" i="6"/>
  <c r="L586" i="6"/>
  <c r="L554" i="6"/>
  <c r="L522" i="6"/>
  <c r="L490" i="6"/>
  <c r="L458" i="6"/>
  <c r="L426" i="6"/>
  <c r="L635" i="6"/>
  <c r="L547" i="6"/>
  <c r="L463" i="6"/>
  <c r="L649" i="6"/>
  <c r="L617" i="6"/>
  <c r="L585" i="6"/>
  <c r="L553" i="6"/>
  <c r="L521" i="6"/>
  <c r="L489" i="6"/>
  <c r="L457" i="6"/>
  <c r="L425" i="6"/>
  <c r="L647" i="6"/>
  <c r="L559" i="6"/>
  <c r="L447" i="6"/>
  <c r="L652" i="6"/>
  <c r="L620" i="6"/>
  <c r="L588" i="6"/>
  <c r="L556" i="6"/>
  <c r="L524" i="6"/>
  <c r="L492" i="6"/>
  <c r="L460" i="6"/>
  <c r="L428" i="6"/>
  <c r="L827" i="6"/>
  <c r="L795" i="6"/>
  <c r="L763" i="6"/>
  <c r="L731" i="6"/>
  <c r="L699" i="6"/>
  <c r="L826" i="6"/>
  <c r="L794" i="6"/>
  <c r="L762" i="6"/>
  <c r="L730" i="6"/>
  <c r="L698" i="6"/>
  <c r="L833" i="6"/>
  <c r="L801" i="6"/>
  <c r="L769" i="6"/>
  <c r="L737" i="6"/>
  <c r="L705" i="6"/>
  <c r="L832" i="6"/>
  <c r="L800" i="6"/>
  <c r="L768" i="6"/>
  <c r="L736" i="6"/>
  <c r="L704" i="6"/>
  <c r="L829" i="6"/>
  <c r="L765" i="6"/>
  <c r="L701" i="6"/>
  <c r="D103" i="5"/>
  <c r="C439" i="6" s="1"/>
  <c r="F41" i="5"/>
  <c r="F163" i="5"/>
  <c r="F295" i="5"/>
  <c r="F270" i="5"/>
  <c r="F106" i="5"/>
  <c r="D28" i="5"/>
  <c r="D337" i="5"/>
  <c r="C673" i="6" s="1"/>
  <c r="F192" i="5"/>
  <c r="F173" i="5"/>
  <c r="E15" i="5"/>
  <c r="F218" i="5"/>
  <c r="F125" i="5"/>
  <c r="F95" i="5"/>
  <c r="F44" i="5"/>
  <c r="D29" i="5"/>
  <c r="F51" i="5"/>
  <c r="F229" i="5"/>
  <c r="D77" i="5"/>
  <c r="C413" i="6" s="1"/>
  <c r="F102" i="5"/>
  <c r="F332" i="5"/>
  <c r="D248" i="5"/>
  <c r="C584" i="6" s="1"/>
  <c r="D148" i="5"/>
  <c r="C484" i="6" s="1"/>
  <c r="F35" i="5"/>
  <c r="F323" i="5"/>
  <c r="F191" i="5"/>
  <c r="D286" i="5"/>
  <c r="C622" i="6" s="1"/>
  <c r="F181" i="5"/>
  <c r="F182" i="5"/>
  <c r="D269" i="5"/>
  <c r="C605" i="6" s="1"/>
  <c r="F56" i="5"/>
  <c r="D303" i="5"/>
  <c r="C639" i="6" s="1"/>
  <c r="F299" i="5"/>
  <c r="F187" i="5"/>
  <c r="F111" i="5"/>
  <c r="F209" i="5"/>
  <c r="E75" i="5"/>
  <c r="D284" i="5"/>
  <c r="C620" i="6" s="1"/>
  <c r="D63" i="5"/>
  <c r="D213" i="5"/>
  <c r="C549" i="6" s="1"/>
  <c r="D256" i="5"/>
  <c r="C592" i="6" s="1"/>
  <c r="F129" i="5"/>
  <c r="D64" i="5"/>
  <c r="D282" i="5"/>
  <c r="C618" i="6" s="1"/>
  <c r="F137" i="5"/>
  <c r="E159" i="5"/>
  <c r="F279" i="5"/>
  <c r="D147" i="5"/>
  <c r="C483" i="6" s="1"/>
  <c r="D140" i="5"/>
  <c r="C476" i="6" s="1"/>
  <c r="D20" i="5"/>
  <c r="D198" i="5"/>
  <c r="C534" i="6" s="1"/>
  <c r="D325" i="5"/>
  <c r="C661" i="6" s="1"/>
  <c r="D245" i="5"/>
  <c r="C581" i="6" s="1"/>
  <c r="D69" i="5"/>
  <c r="D19" i="5"/>
  <c r="E63" i="5"/>
  <c r="D290" i="5"/>
  <c r="C626" i="6" s="1"/>
  <c r="D82" i="5"/>
  <c r="C418" i="6" s="1"/>
  <c r="D47" i="5"/>
  <c r="D209" i="5"/>
  <c r="C545" i="6" s="1"/>
  <c r="D81" i="5"/>
  <c r="C417" i="6" s="1"/>
  <c r="D291" i="5"/>
  <c r="C627" i="6" s="1"/>
  <c r="D260" i="5"/>
  <c r="C596" i="6" s="1"/>
  <c r="D191" i="5"/>
  <c r="C527" i="6" s="1"/>
  <c r="D254" i="5"/>
  <c r="C590" i="6" s="1"/>
  <c r="D94" i="5"/>
  <c r="C430" i="6" s="1"/>
  <c r="D30" i="5"/>
  <c r="D189" i="5"/>
  <c r="C525" i="6" s="1"/>
  <c r="D175" i="5"/>
  <c r="C511" i="6" s="1"/>
  <c r="D16" i="5"/>
  <c r="D250" i="5"/>
  <c r="C586" i="6" s="1"/>
  <c r="D122" i="5"/>
  <c r="C458" i="6" s="1"/>
  <c r="D233" i="5"/>
  <c r="C569" i="6" s="1"/>
  <c r="L551" i="6"/>
  <c r="L455" i="6"/>
  <c r="L614" i="6"/>
  <c r="L550" i="6"/>
  <c r="L486" i="6"/>
  <c r="L422" i="6"/>
  <c r="L535" i="6"/>
  <c r="L645" i="6"/>
  <c r="L581" i="6"/>
  <c r="L517" i="6"/>
  <c r="L453" i="6"/>
  <c r="L639" i="6"/>
  <c r="L435" i="6"/>
  <c r="L616" i="6"/>
  <c r="L552" i="6"/>
  <c r="L488" i="6"/>
  <c r="L791" i="6"/>
  <c r="L727" i="6"/>
  <c r="L838" i="6"/>
  <c r="L774" i="6"/>
  <c r="L710" i="6"/>
  <c r="L781" i="6"/>
  <c r="L676" i="6"/>
  <c r="L491" i="6"/>
  <c r="L626" i="6"/>
  <c r="L562" i="6"/>
  <c r="L498" i="6"/>
  <c r="L434" i="6"/>
  <c r="L663" i="6"/>
  <c r="L483" i="6"/>
  <c r="L625" i="6"/>
  <c r="L561" i="6"/>
  <c r="L497" i="6"/>
  <c r="L433" i="6"/>
  <c r="L583" i="6"/>
  <c r="L660" i="6"/>
  <c r="L596" i="6"/>
  <c r="L532" i="6"/>
  <c r="L468" i="6"/>
  <c r="D342" i="5"/>
  <c r="C678" i="6" s="1"/>
  <c r="F339" i="5"/>
  <c r="F343" i="5"/>
  <c r="D271" i="5"/>
  <c r="C607" i="6" s="1"/>
  <c r="D178" i="5"/>
  <c r="C514" i="6" s="1"/>
  <c r="D118" i="5"/>
  <c r="C454" i="6" s="1"/>
  <c r="D42" i="5"/>
  <c r="D307" i="5"/>
  <c r="C643" i="6" s="1"/>
  <c r="F142" i="5"/>
  <c r="D38" i="5"/>
  <c r="D183" i="5"/>
  <c r="C519" i="6" s="1"/>
  <c r="D71" i="5"/>
  <c r="F261" i="5"/>
  <c r="F246" i="5"/>
  <c r="F263" i="5"/>
  <c r="F87" i="5"/>
  <c r="D278" i="5"/>
  <c r="C614" i="6" s="1"/>
  <c r="F74" i="5"/>
  <c r="F115" i="5"/>
  <c r="F325" i="5"/>
  <c r="F265" i="5"/>
  <c r="F121" i="5"/>
  <c r="F61" i="5"/>
  <c r="F198" i="5"/>
  <c r="D55" i="5"/>
  <c r="F324" i="5"/>
  <c r="F307" i="5"/>
  <c r="F282" i="5"/>
  <c r="F220" i="5"/>
  <c r="F179" i="5"/>
  <c r="F112" i="5"/>
  <c r="F190" i="5"/>
  <c r="F18" i="5"/>
  <c r="D54" i="5"/>
  <c r="F298" i="5"/>
  <c r="E135" i="5"/>
  <c r="F114" i="5"/>
  <c r="F133" i="5"/>
  <c r="F334" i="5"/>
  <c r="D255" i="5"/>
  <c r="C591" i="6" s="1"/>
  <c r="F134" i="5"/>
  <c r="F328" i="5"/>
  <c r="F294" i="5"/>
  <c r="D252" i="5"/>
  <c r="C588" i="6" s="1"/>
  <c r="D120" i="5"/>
  <c r="C456" i="6" s="1"/>
  <c r="D88" i="5"/>
  <c r="C424" i="6" s="1"/>
  <c r="F62" i="5"/>
  <c r="D12" i="5"/>
  <c r="F58" i="5"/>
  <c r="F296" i="5"/>
  <c r="D253" i="5"/>
  <c r="C589" i="6" s="1"/>
  <c r="D181" i="5"/>
  <c r="C517" i="6" s="1"/>
  <c r="F97" i="5"/>
  <c r="F29" i="5"/>
  <c r="F174" i="5"/>
  <c r="F42" i="5"/>
  <c r="F316" i="5"/>
  <c r="F216" i="5"/>
  <c r="D164" i="5"/>
  <c r="C500" i="6" s="1"/>
  <c r="F154" i="5"/>
  <c r="D116" i="5"/>
  <c r="C452" i="6" s="1"/>
  <c r="F93" i="5"/>
  <c r="D56" i="5"/>
  <c r="F317" i="5"/>
  <c r="D197" i="5"/>
  <c r="C533" i="6" s="1"/>
  <c r="D67" i="5"/>
  <c r="F49" i="5"/>
  <c r="F162" i="5"/>
  <c r="F312" i="5"/>
  <c r="F185" i="5"/>
  <c r="F116" i="5"/>
  <c r="F255" i="5"/>
  <c r="F109" i="5"/>
  <c r="D43" i="5"/>
  <c r="F336" i="5"/>
  <c r="F288" i="5"/>
  <c r="F241" i="5"/>
  <c r="D192" i="5"/>
  <c r="C528" i="6" s="1"/>
  <c r="F156" i="5"/>
  <c r="D24" i="5"/>
  <c r="F31" i="5"/>
  <c r="F17" i="5"/>
  <c r="F320" i="5"/>
  <c r="F250" i="5"/>
  <c r="D180" i="5"/>
  <c r="C516" i="6" s="1"/>
  <c r="F171" i="5"/>
  <c r="F272" i="5"/>
  <c r="F200" i="5"/>
  <c r="F180" i="5"/>
  <c r="F36" i="5"/>
  <c r="F38" i="5"/>
  <c r="F245" i="5"/>
  <c r="D165" i="5"/>
  <c r="C501" i="6" s="1"/>
  <c r="D49" i="5"/>
  <c r="F313" i="5"/>
  <c r="F234" i="5"/>
  <c r="F237" i="5"/>
  <c r="F207" i="5"/>
  <c r="D132" i="5"/>
  <c r="C468" i="6" s="1"/>
  <c r="F104" i="5"/>
  <c r="D72" i="5"/>
  <c r="F26" i="5"/>
  <c r="F147" i="5"/>
  <c r="F60" i="5"/>
  <c r="D39" i="5"/>
  <c r="F275" i="5"/>
  <c r="F139" i="5"/>
  <c r="F290" i="5"/>
  <c r="D309" i="5"/>
  <c r="C645" i="6" s="1"/>
  <c r="D201" i="5"/>
  <c r="C537" i="6" s="1"/>
  <c r="F319" i="5"/>
  <c r="F225" i="5"/>
  <c r="F175" i="5"/>
  <c r="D112" i="5"/>
  <c r="C448" i="6" s="1"/>
  <c r="D52" i="5"/>
  <c r="F195" i="5"/>
  <c r="F321" i="5"/>
  <c r="F194" i="5"/>
  <c r="F96" i="5"/>
  <c r="D111" i="5"/>
  <c r="C447" i="6" s="1"/>
  <c r="D87" i="5"/>
  <c r="C423" i="6" s="1"/>
  <c r="F123" i="5"/>
  <c r="E327" i="5"/>
  <c r="D267" i="5"/>
  <c r="C603" i="6" s="1"/>
  <c r="D217" i="5"/>
  <c r="C553" i="6" s="1"/>
  <c r="F309" i="5"/>
  <c r="E207" i="5"/>
  <c r="D294" i="5"/>
  <c r="C630" i="6" s="1"/>
  <c r="D182" i="5"/>
  <c r="C518" i="6" s="1"/>
  <c r="D199" i="5"/>
  <c r="C535" i="6" s="1"/>
  <c r="D293" i="5"/>
  <c r="C629" i="6" s="1"/>
  <c r="D117" i="5"/>
  <c r="C453" i="6" s="1"/>
  <c r="D37" i="5"/>
  <c r="D203" i="5"/>
  <c r="C539" i="6" s="1"/>
  <c r="D296" i="5"/>
  <c r="C632" i="6" s="1"/>
  <c r="D184" i="5"/>
  <c r="C520" i="6" s="1"/>
  <c r="D207" i="5"/>
  <c r="C543" i="6" s="1"/>
  <c r="D338" i="5"/>
  <c r="C674" i="6" s="1"/>
  <c r="D274" i="5"/>
  <c r="C610" i="6" s="1"/>
  <c r="D210" i="5"/>
  <c r="C546" i="6" s="1"/>
  <c r="D66" i="5"/>
  <c r="D275" i="5"/>
  <c r="C611" i="6" s="1"/>
  <c r="D321" i="5"/>
  <c r="C657" i="6" s="1"/>
  <c r="D257" i="5"/>
  <c r="C593" i="6" s="1"/>
  <c r="D193" i="5"/>
  <c r="C529" i="6" s="1"/>
  <c r="D129" i="5"/>
  <c r="C465" i="6" s="1"/>
  <c r="D33" i="5"/>
  <c r="D187" i="5"/>
  <c r="C523" i="6" s="1"/>
  <c r="D308" i="5"/>
  <c r="C644" i="6" s="1"/>
  <c r="D244" i="5"/>
  <c r="C580" i="6" s="1"/>
  <c r="D36" i="5"/>
  <c r="D143" i="5"/>
  <c r="C479" i="6" s="1"/>
  <c r="D318" i="5"/>
  <c r="C654" i="6" s="1"/>
  <c r="D238" i="5"/>
  <c r="C574" i="6" s="1"/>
  <c r="D142" i="5"/>
  <c r="C478" i="6" s="1"/>
  <c r="D78" i="5"/>
  <c r="C414" i="6" s="1"/>
  <c r="D14" i="5"/>
  <c r="E39" i="5"/>
  <c r="D173" i="5"/>
  <c r="C509" i="6" s="1"/>
  <c r="D45" i="5"/>
  <c r="D304" i="5"/>
  <c r="C640" i="6" s="1"/>
  <c r="D80" i="5"/>
  <c r="C416" i="6" s="1"/>
  <c r="D344" i="5"/>
  <c r="C680" i="6" s="1"/>
  <c r="D314" i="5"/>
  <c r="C650" i="6" s="1"/>
  <c r="D234" i="5"/>
  <c r="C570" i="6" s="1"/>
  <c r="D170" i="5"/>
  <c r="C506" i="6" s="1"/>
  <c r="D106" i="5"/>
  <c r="C442" i="6" s="1"/>
  <c r="D251" i="5"/>
  <c r="C587" i="6" s="1"/>
  <c r="D281" i="5"/>
  <c r="C617" i="6" s="1"/>
  <c r="D185" i="5"/>
  <c r="C521" i="6" s="1"/>
  <c r="D121" i="5"/>
  <c r="C457" i="6" s="1"/>
  <c r="D41" i="5"/>
  <c r="E267" i="5"/>
  <c r="D204" i="5"/>
  <c r="C540" i="6" s="1"/>
  <c r="D108" i="5"/>
  <c r="C444" i="6" s="1"/>
  <c r="F346" i="5"/>
  <c r="D348" i="5"/>
  <c r="C684" i="6" s="1"/>
  <c r="F338" i="5"/>
  <c r="D272" i="5"/>
  <c r="C608" i="6" s="1"/>
  <c r="D229" i="5"/>
  <c r="C565" i="6" s="1"/>
  <c r="D230" i="5"/>
  <c r="C566" i="6" s="1"/>
  <c r="D59" i="5"/>
  <c r="D101" i="5"/>
  <c r="C437" i="6" s="1"/>
  <c r="D232" i="5"/>
  <c r="C568" i="6" s="1"/>
  <c r="D155" i="5"/>
  <c r="C491" i="6" s="1"/>
  <c r="D322" i="5"/>
  <c r="C658" i="6" s="1"/>
  <c r="D114" i="5"/>
  <c r="C450" i="6" s="1"/>
  <c r="D50" i="5"/>
  <c r="D305" i="5"/>
  <c r="C641" i="6" s="1"/>
  <c r="D177" i="5"/>
  <c r="C513" i="6" s="1"/>
  <c r="D17" i="5"/>
  <c r="D228" i="5"/>
  <c r="C564" i="6" s="1"/>
  <c r="D95" i="5"/>
  <c r="C431" i="6" s="1"/>
  <c r="D222" i="5"/>
  <c r="C558" i="6" s="1"/>
  <c r="D62" i="5"/>
  <c r="D317" i="5"/>
  <c r="C653" i="6" s="1"/>
  <c r="D323" i="5"/>
  <c r="C659" i="6" s="1"/>
  <c r="D48" i="5"/>
  <c r="D298" i="5"/>
  <c r="C634" i="6" s="1"/>
  <c r="D218" i="5"/>
  <c r="C554" i="6" s="1"/>
  <c r="D90" i="5"/>
  <c r="C426" i="6" s="1"/>
  <c r="D127" i="5"/>
  <c r="C463" i="6" s="1"/>
  <c r="D169" i="5"/>
  <c r="C505" i="6" s="1"/>
  <c r="D105" i="5"/>
  <c r="C441" i="6" s="1"/>
  <c r="D25" i="5"/>
  <c r="D23" i="5"/>
  <c r="D188" i="5"/>
  <c r="C524" i="6" s="1"/>
  <c r="D92" i="5"/>
  <c r="C428" i="6" s="1"/>
  <c r="D346" i="5"/>
  <c r="C682" i="6" s="1"/>
  <c r="D349" i="5"/>
  <c r="C685" i="6" s="1"/>
  <c r="D685" i="6" s="1"/>
  <c r="L503" i="6"/>
  <c r="L411" i="6"/>
  <c r="L630" i="6"/>
  <c r="L566" i="6"/>
  <c r="L502" i="6"/>
  <c r="L438" i="6"/>
  <c r="L495" i="6"/>
  <c r="L629" i="6"/>
  <c r="L565" i="6"/>
  <c r="L501" i="6"/>
  <c r="L437" i="6"/>
  <c r="L487" i="6"/>
  <c r="L632" i="6"/>
  <c r="L568" i="6"/>
  <c r="L504" i="6"/>
  <c r="L807" i="6"/>
  <c r="L743" i="6"/>
  <c r="L679" i="6"/>
  <c r="L790" i="6"/>
  <c r="L726" i="6"/>
  <c r="L813" i="6"/>
  <c r="L643" i="6"/>
  <c r="L674" i="6"/>
  <c r="L610" i="6"/>
  <c r="L546" i="6"/>
  <c r="L482" i="6"/>
  <c r="L418" i="6"/>
  <c r="L531" i="6"/>
  <c r="L673" i="6"/>
  <c r="L609" i="6"/>
  <c r="L545" i="6"/>
  <c r="L481" i="6"/>
  <c r="L417" i="6"/>
  <c r="L523" i="6"/>
  <c r="L427" i="6"/>
  <c r="L612" i="6"/>
  <c r="L548" i="6"/>
  <c r="L484" i="6"/>
  <c r="L420" i="6"/>
  <c r="L835" i="6"/>
  <c r="L803" i="6"/>
  <c r="L771" i="6"/>
  <c r="L739" i="6"/>
  <c r="L707" i="6"/>
  <c r="L834" i="6"/>
  <c r="L802" i="6"/>
  <c r="L770" i="6"/>
  <c r="L738" i="6"/>
  <c r="L706" i="6"/>
  <c r="L825" i="6"/>
  <c r="L793" i="6"/>
  <c r="L761" i="6"/>
  <c r="L729" i="6"/>
  <c r="L697" i="6"/>
  <c r="L840" i="6"/>
  <c r="L808" i="6"/>
  <c r="L776" i="6"/>
  <c r="L744" i="6"/>
  <c r="L712" i="6"/>
  <c r="L680" i="6"/>
  <c r="L789" i="6"/>
  <c r="L725" i="6"/>
  <c r="L812" i="6"/>
  <c r="L748" i="6"/>
  <c r="L631" i="6"/>
  <c r="L527" i="6"/>
  <c r="L431" i="6"/>
  <c r="L670" i="6"/>
  <c r="L638" i="6"/>
  <c r="L606" i="6"/>
  <c r="L574" i="6"/>
  <c r="L542" i="6"/>
  <c r="L510" i="6"/>
  <c r="L478" i="6"/>
  <c r="L446" i="6"/>
  <c r="L414" i="6"/>
  <c r="L599" i="6"/>
  <c r="L519" i="6"/>
  <c r="L419" i="6"/>
  <c r="L669" i="6"/>
  <c r="L637" i="6"/>
  <c r="L605" i="6"/>
  <c r="L573" i="6"/>
  <c r="L541" i="6"/>
  <c r="L509" i="6"/>
  <c r="L477" i="6"/>
  <c r="L445" i="6"/>
  <c r="L413" i="6"/>
  <c r="L615" i="6"/>
  <c r="L511" i="6"/>
  <c r="L415" i="6"/>
  <c r="L672" i="6"/>
  <c r="L640" i="6"/>
  <c r="L608" i="6"/>
  <c r="L576" i="6"/>
  <c r="L544" i="6"/>
  <c r="L512" i="6"/>
  <c r="L480" i="6"/>
  <c r="L448" i="6"/>
  <c r="L416" i="6"/>
  <c r="L815" i="6"/>
  <c r="L783" i="6"/>
  <c r="L751" i="6"/>
  <c r="L719" i="6"/>
  <c r="L687" i="6"/>
  <c r="L814" i="6"/>
  <c r="L782" i="6"/>
  <c r="L750" i="6"/>
  <c r="L718" i="6"/>
  <c r="L686" i="6"/>
  <c r="L805" i="6"/>
  <c r="L741" i="6"/>
  <c r="L677" i="6"/>
  <c r="L820" i="6"/>
  <c r="L788" i="6"/>
  <c r="L756" i="6"/>
  <c r="L724" i="6"/>
  <c r="L692" i="6"/>
  <c r="L828" i="6"/>
  <c r="L764" i="6"/>
  <c r="L684" i="6"/>
  <c r="J2" i="6"/>
  <c r="K726" i="6" s="1"/>
  <c r="L619" i="6"/>
  <c r="L515" i="6"/>
  <c r="L423" i="6"/>
  <c r="L666" i="6"/>
  <c r="L634" i="6"/>
  <c r="L602" i="6"/>
  <c r="L570" i="6"/>
  <c r="L538" i="6"/>
  <c r="L506" i="6"/>
  <c r="L474" i="6"/>
  <c r="L442" i="6"/>
  <c r="L587" i="6"/>
  <c r="L507" i="6"/>
  <c r="L665" i="6"/>
  <c r="L633" i="6"/>
  <c r="L601" i="6"/>
  <c r="L569" i="6"/>
  <c r="L537" i="6"/>
  <c r="L505" i="6"/>
  <c r="L473" i="6"/>
  <c r="L441" i="6"/>
  <c r="L603" i="6"/>
  <c r="L499" i="6"/>
  <c r="L668" i="6"/>
  <c r="L636" i="6"/>
  <c r="L604" i="6"/>
  <c r="L572" i="6"/>
  <c r="L540" i="6"/>
  <c r="L508" i="6"/>
  <c r="L476" i="6"/>
  <c r="L444" i="6"/>
  <c r="L412" i="6"/>
  <c r="L811" i="6"/>
  <c r="L779" i="6"/>
  <c r="L747" i="6"/>
  <c r="L715" i="6"/>
  <c r="L683" i="6"/>
  <c r="L810" i="6"/>
  <c r="L778" i="6"/>
  <c r="L746" i="6"/>
  <c r="L714" i="6"/>
  <c r="L817" i="6"/>
  <c r="L785" i="6"/>
  <c r="L753" i="6"/>
  <c r="L721" i="6"/>
  <c r="L689" i="6"/>
  <c r="L816" i="6"/>
  <c r="L784" i="6"/>
  <c r="L752" i="6"/>
  <c r="L720" i="6"/>
  <c r="L688" i="6"/>
  <c r="L797" i="6"/>
  <c r="L733" i="6"/>
  <c r="L700" i="6"/>
  <c r="D123" i="5"/>
  <c r="C459" i="6" s="1"/>
  <c r="F83" i="5"/>
  <c r="F344" i="5"/>
  <c r="D150" i="5"/>
  <c r="C486" i="6" s="1"/>
  <c r="D277" i="5"/>
  <c r="C613" i="6" s="1"/>
  <c r="D21" i="5"/>
  <c r="D151" i="5"/>
  <c r="C487" i="6" s="1"/>
  <c r="D152" i="5"/>
  <c r="C488" i="6" s="1"/>
  <c r="D258" i="5"/>
  <c r="C594" i="6" s="1"/>
  <c r="E195" i="5"/>
  <c r="D241" i="5"/>
  <c r="C577" i="6" s="1"/>
  <c r="D113" i="5"/>
  <c r="C449" i="6" s="1"/>
  <c r="D139" i="5"/>
  <c r="C475" i="6" s="1"/>
  <c r="D292" i="5"/>
  <c r="C628" i="6" s="1"/>
  <c r="D295" i="5"/>
  <c r="C631" i="6" s="1"/>
  <c r="D302" i="5"/>
  <c r="C638" i="6" s="1"/>
  <c r="D126" i="5"/>
  <c r="C462" i="6" s="1"/>
  <c r="D315" i="5"/>
  <c r="C651" i="6" s="1"/>
  <c r="D157" i="5"/>
  <c r="C493" i="6" s="1"/>
  <c r="D288" i="5"/>
  <c r="C624" i="6" s="1"/>
  <c r="D331" i="5"/>
  <c r="C667" i="6" s="1"/>
  <c r="D154" i="5"/>
  <c r="C490" i="6" s="1"/>
  <c r="D265" i="5"/>
  <c r="C601" i="6" s="1"/>
  <c r="L607" i="6"/>
  <c r="L662" i="6"/>
  <c r="L598" i="6"/>
  <c r="L534" i="6"/>
  <c r="L470" i="6"/>
  <c r="L575" i="6"/>
  <c r="L661" i="6"/>
  <c r="L597" i="6"/>
  <c r="L533" i="6"/>
  <c r="L469" i="6"/>
  <c r="L591" i="6"/>
  <c r="L664" i="6"/>
  <c r="L600" i="6"/>
  <c r="L536" i="6"/>
  <c r="L472" i="6"/>
  <c r="L440" i="6"/>
  <c r="L839" i="6"/>
  <c r="L775" i="6"/>
  <c r="L711" i="6"/>
  <c r="L822" i="6"/>
  <c r="L758" i="6"/>
  <c r="L694" i="6"/>
  <c r="L749" i="6"/>
  <c r="L543" i="6"/>
  <c r="L443" i="6"/>
  <c r="L642" i="6"/>
  <c r="L578" i="6"/>
  <c r="L514" i="6"/>
  <c r="L450" i="6"/>
  <c r="L611" i="6"/>
  <c r="L439" i="6"/>
  <c r="L641" i="6"/>
  <c r="L577" i="6"/>
  <c r="L513" i="6"/>
  <c r="L449" i="6"/>
  <c r="L627" i="6"/>
  <c r="L644" i="6"/>
  <c r="L580" i="6"/>
  <c r="L516" i="6"/>
  <c r="L452" i="6"/>
  <c r="E339" i="5"/>
  <c r="D340" i="5"/>
  <c r="C676" i="6" s="1"/>
  <c r="F341" i="5"/>
  <c r="D319" i="5"/>
  <c r="C655" i="6" s="1"/>
  <c r="F262" i="5"/>
  <c r="D146" i="5"/>
  <c r="C482" i="6" s="1"/>
  <c r="D86" i="5"/>
  <c r="C422" i="6" s="1"/>
  <c r="E315" i="5"/>
  <c r="F238" i="5"/>
  <c r="D326" i="5"/>
  <c r="C662" i="6" s="1"/>
  <c r="F206" i="5"/>
  <c r="D115" i="5"/>
  <c r="C451" i="6" s="1"/>
  <c r="F333" i="5"/>
  <c r="F278" i="5"/>
  <c r="F110" i="5"/>
  <c r="F131" i="5"/>
  <c r="F271" i="5"/>
  <c r="F178" i="5"/>
  <c r="F222" i="5"/>
  <c r="F50" i="5"/>
  <c r="F285" i="5"/>
  <c r="F177" i="5"/>
  <c r="F89" i="5"/>
  <c r="F45" i="5"/>
  <c r="F122" i="5"/>
  <c r="F34" i="5"/>
  <c r="F308" i="5"/>
  <c r="F284" i="5"/>
  <c r="F236" i="5"/>
  <c r="F227" i="5"/>
  <c r="F166" i="5"/>
  <c r="F68" i="5"/>
  <c r="F119" i="5"/>
  <c r="D310" i="5"/>
  <c r="C646" i="6" s="1"/>
  <c r="D6" i="5"/>
  <c r="F211" i="5"/>
  <c r="F126" i="5"/>
  <c r="D3" i="5"/>
  <c r="F65" i="5"/>
  <c r="F302" i="5"/>
  <c r="F214" i="5"/>
  <c r="F90" i="5"/>
  <c r="F304" i="5"/>
  <c r="D268" i="5"/>
  <c r="C604" i="6" s="1"/>
  <c r="F224" i="5"/>
  <c r="F107" i="5"/>
  <c r="D76" i="5"/>
  <c r="C412" i="6" s="1"/>
  <c r="F46" i="5"/>
  <c r="F168" i="5"/>
  <c r="F70" i="5"/>
  <c r="F257" i="5"/>
  <c r="F201" i="5"/>
  <c r="D149" i="5"/>
  <c r="C485" i="6" s="1"/>
  <c r="F72" i="5"/>
  <c r="D163" i="5"/>
  <c r="C499" i="6" s="1"/>
  <c r="F149" i="5"/>
  <c r="F25" i="5"/>
  <c r="F253" i="5"/>
  <c r="F219" i="5"/>
  <c r="F148" i="5"/>
  <c r="F120" i="5"/>
  <c r="F127" i="5"/>
  <c r="F92" i="5"/>
  <c r="F67" i="5"/>
  <c r="D237" i="5"/>
  <c r="C573" i="6" s="1"/>
  <c r="F40" i="5"/>
  <c r="F78" i="5"/>
  <c r="F48" i="5"/>
  <c r="F22" i="5"/>
  <c r="D301" i="5"/>
  <c r="C637" i="6" s="1"/>
  <c r="F132" i="5"/>
  <c r="D93" i="5"/>
  <c r="C429" i="6" s="1"/>
  <c r="F256" i="5"/>
  <c r="F101" i="5"/>
  <c r="F54" i="5"/>
  <c r="D328" i="5"/>
  <c r="C664" i="6" s="1"/>
  <c r="F259" i="5"/>
  <c r="D224" i="5"/>
  <c r="C560" i="6" s="1"/>
  <c r="F202" i="5"/>
  <c r="F159" i="5"/>
  <c r="F33" i="5"/>
  <c r="F16" i="5"/>
  <c r="D312" i="5"/>
  <c r="C648" i="6" s="1"/>
  <c r="F244" i="5"/>
  <c r="F251" i="5"/>
  <c r="F189" i="5"/>
  <c r="F297" i="5"/>
  <c r="F226" i="5"/>
  <c r="F230" i="5"/>
  <c r="D171" i="5"/>
  <c r="C507" i="6" s="1"/>
  <c r="D27" i="5"/>
  <c r="F280" i="5"/>
  <c r="D221" i="5"/>
  <c r="C557" i="6" s="1"/>
  <c r="D133" i="5"/>
  <c r="C469" i="6" s="1"/>
  <c r="D13" i="5"/>
  <c r="D223" i="5"/>
  <c r="C559" i="6" s="1"/>
  <c r="F315" i="5"/>
  <c r="F204" i="5"/>
  <c r="F184" i="5"/>
  <c r="F143" i="5"/>
  <c r="F108" i="5"/>
  <c r="F75" i="5"/>
  <c r="D300" i="5"/>
  <c r="C636" i="6" s="1"/>
  <c r="F91" i="5"/>
  <c r="F27" i="5"/>
  <c r="F327" i="5"/>
  <c r="F215" i="5"/>
  <c r="D75" i="5"/>
  <c r="C411" i="6" s="1"/>
  <c r="D263" i="5"/>
  <c r="C599" i="6" s="1"/>
  <c r="F242" i="5"/>
  <c r="F53" i="5"/>
  <c r="F303" i="5"/>
  <c r="F210" i="5"/>
  <c r="F153" i="5"/>
  <c r="F76" i="5"/>
  <c r="F28" i="5"/>
  <c r="D243" i="5"/>
  <c r="C579" i="6" s="1"/>
  <c r="F15" i="5"/>
  <c r="F292" i="5"/>
  <c r="D159" i="5"/>
  <c r="C495" i="6" s="1"/>
  <c r="F252" i="5"/>
  <c r="E231" i="5"/>
  <c r="E123" i="5"/>
  <c r="D327" i="5"/>
  <c r="C663" i="6" s="1"/>
  <c r="D51" i="5"/>
  <c r="F165" i="5"/>
  <c r="D168" i="5"/>
  <c r="C504" i="6" s="1"/>
  <c r="D167" i="5"/>
  <c r="C503" i="6" s="1"/>
  <c r="D214" i="5"/>
  <c r="C550" i="6" s="1"/>
  <c r="D134" i="5"/>
  <c r="C470" i="6" s="1"/>
  <c r="D11" i="5"/>
  <c r="D261" i="5"/>
  <c r="C597" i="6" s="1"/>
  <c r="D85" i="5"/>
  <c r="C421" i="6" s="1"/>
  <c r="D5" i="5"/>
  <c r="D99" i="5"/>
  <c r="C435" i="6" s="1"/>
  <c r="D216" i="5"/>
  <c r="C552" i="6" s="1"/>
  <c r="D136" i="5"/>
  <c r="C472" i="6" s="1"/>
  <c r="D107" i="5"/>
  <c r="C443" i="6" s="1"/>
  <c r="D306" i="5"/>
  <c r="C642" i="6" s="1"/>
  <c r="D242" i="5"/>
  <c r="C578" i="6" s="1"/>
  <c r="D98" i="5"/>
  <c r="C434" i="6" s="1"/>
  <c r="D34" i="5"/>
  <c r="E147" i="5"/>
  <c r="D289" i="5"/>
  <c r="C625" i="6" s="1"/>
  <c r="D225" i="5"/>
  <c r="C561" i="6" s="1"/>
  <c r="D161" i="5"/>
  <c r="C497" i="6" s="1"/>
  <c r="D97" i="5"/>
  <c r="C433" i="6" s="1"/>
  <c r="D335" i="5"/>
  <c r="C671" i="6" s="1"/>
  <c r="D91" i="5"/>
  <c r="C427" i="6" s="1"/>
  <c r="D276" i="5"/>
  <c r="C612" i="6" s="1"/>
  <c r="D212" i="5"/>
  <c r="C548" i="6" s="1"/>
  <c r="E243" i="5"/>
  <c r="E51" i="5"/>
  <c r="D270" i="5"/>
  <c r="C606" i="6" s="1"/>
  <c r="D206" i="5"/>
  <c r="C542" i="6" s="1"/>
  <c r="D110" i="5"/>
  <c r="C446" i="6" s="1"/>
  <c r="D46" i="5"/>
  <c r="D219" i="5"/>
  <c r="C555" i="6" s="1"/>
  <c r="D205" i="5"/>
  <c r="C541" i="6" s="1"/>
  <c r="D141" i="5"/>
  <c r="C477" i="6" s="1"/>
  <c r="D235" i="5"/>
  <c r="C571" i="6" s="1"/>
  <c r="D128" i="5"/>
  <c r="C464" i="6" s="1"/>
  <c r="D32" i="5"/>
  <c r="D35" i="5"/>
  <c r="D266" i="5"/>
  <c r="C602" i="6" s="1"/>
  <c r="D202" i="5"/>
  <c r="C538" i="6" s="1"/>
  <c r="D138" i="5"/>
  <c r="C474" i="6" s="1"/>
  <c r="D74" i="5"/>
  <c r="D329" i="5"/>
  <c r="C665" i="6" s="1"/>
  <c r="D249" i="5"/>
  <c r="C585" i="6" s="1"/>
  <c r="D153" i="5"/>
  <c r="C489" i="6" s="1"/>
  <c r="D89" i="5"/>
  <c r="C425" i="6" s="1"/>
  <c r="D9" i="5"/>
  <c r="D332" i="5"/>
  <c r="C668" i="6" s="1"/>
  <c r="D172" i="5"/>
  <c r="C508" i="6" s="1"/>
  <c r="D345" i="5"/>
  <c r="C681" i="6" s="1"/>
  <c r="D347" i="5"/>
  <c r="C683" i="6" s="1"/>
  <c r="E40" i="5"/>
  <c r="E268" i="5"/>
  <c r="K711" i="6" l="1"/>
  <c r="K839" i="6"/>
  <c r="K749" i="6"/>
  <c r="K715" i="6"/>
  <c r="K758" i="6"/>
  <c r="K779" i="6"/>
  <c r="K733" i="6"/>
  <c r="K688" i="6"/>
  <c r="K752" i="6"/>
  <c r="K816" i="6"/>
  <c r="K721" i="6"/>
  <c r="K785" i="6"/>
  <c r="K714" i="6"/>
  <c r="K778" i="6"/>
  <c r="K783" i="6"/>
  <c r="K808" i="6"/>
  <c r="K686" i="6"/>
  <c r="K719" i="6"/>
  <c r="K725" i="6"/>
  <c r="K707" i="6"/>
  <c r="K700" i="6"/>
  <c r="K797" i="6"/>
  <c r="K720" i="6"/>
  <c r="K784" i="6"/>
  <c r="K689" i="6"/>
  <c r="K753" i="6"/>
  <c r="K817" i="6"/>
  <c r="K746" i="6"/>
  <c r="K810" i="6"/>
  <c r="K692" i="6"/>
  <c r="K741" i="6"/>
  <c r="K814" i="6"/>
  <c r="K761" i="6"/>
  <c r="K802" i="6"/>
  <c r="K835" i="6"/>
  <c r="K694" i="6"/>
  <c r="K822" i="6"/>
  <c r="K775" i="6"/>
  <c r="K747" i="6"/>
  <c r="K811" i="6"/>
  <c r="K764" i="6"/>
  <c r="K820" i="6"/>
  <c r="K697" i="6"/>
  <c r="K738" i="6"/>
  <c r="K807" i="6"/>
  <c r="K756" i="6"/>
  <c r="K750" i="6"/>
  <c r="K748" i="6"/>
  <c r="K744" i="6"/>
  <c r="K825" i="6"/>
  <c r="K771" i="6"/>
  <c r="E340" i="5"/>
  <c r="E88" i="5"/>
  <c r="E148" i="5"/>
  <c r="D684" i="6"/>
  <c r="K781" i="6"/>
  <c r="K774" i="6"/>
  <c r="K727" i="6"/>
  <c r="K716" i="6"/>
  <c r="K693" i="6"/>
  <c r="K821" i="6"/>
  <c r="K728" i="6"/>
  <c r="K792" i="6"/>
  <c r="K745" i="6"/>
  <c r="K809" i="6"/>
  <c r="K722" i="6"/>
  <c r="K786" i="6"/>
  <c r="K691" i="6"/>
  <c r="K755" i="6"/>
  <c r="K819" i="6"/>
  <c r="K806" i="6"/>
  <c r="K759" i="6"/>
  <c r="E184" i="5"/>
  <c r="E292" i="5"/>
  <c r="E232" i="5"/>
  <c r="E64" i="5"/>
  <c r="E304" i="5"/>
  <c r="K765" i="6"/>
  <c r="K704" i="6"/>
  <c r="K768" i="6"/>
  <c r="K832" i="6"/>
  <c r="K737" i="6"/>
  <c r="K801" i="6"/>
  <c r="K698" i="6"/>
  <c r="K762" i="6"/>
  <c r="K826" i="6"/>
  <c r="K731" i="6"/>
  <c r="K795" i="6"/>
  <c r="K796" i="6"/>
  <c r="K740" i="6"/>
  <c r="K804" i="6"/>
  <c r="K709" i="6"/>
  <c r="K837" i="6"/>
  <c r="K734" i="6"/>
  <c r="K798" i="6"/>
  <c r="K703" i="6"/>
  <c r="K767" i="6"/>
  <c r="K831" i="6"/>
  <c r="E316" i="5"/>
  <c r="E328" i="5"/>
  <c r="E256" i="5"/>
  <c r="E136" i="5"/>
  <c r="E160" i="5"/>
  <c r="E172" i="5"/>
  <c r="E124" i="5"/>
  <c r="E208" i="5"/>
  <c r="E52" i="5"/>
  <c r="E196" i="5"/>
  <c r="K710" i="6"/>
  <c r="K838" i="6"/>
  <c r="K791" i="6"/>
  <c r="K780" i="6"/>
  <c r="K757" i="6"/>
  <c r="K696" i="6"/>
  <c r="K760" i="6"/>
  <c r="K824" i="6"/>
  <c r="K713" i="6"/>
  <c r="K777" i="6"/>
  <c r="K690" i="6"/>
  <c r="K754" i="6"/>
  <c r="K818" i="6"/>
  <c r="K723" i="6"/>
  <c r="K787" i="6"/>
  <c r="K717" i="6"/>
  <c r="K742" i="6"/>
  <c r="K695" i="6"/>
  <c r="K823" i="6"/>
  <c r="E28" i="5"/>
  <c r="E16" i="5"/>
  <c r="E197" i="5"/>
  <c r="E220" i="5"/>
  <c r="E100" i="5"/>
  <c r="E280" i="5"/>
  <c r="E76" i="5"/>
  <c r="E112" i="5"/>
  <c r="E244" i="5"/>
  <c r="D683" i="6"/>
  <c r="D682" i="6" s="1"/>
  <c r="D681" i="6" s="1"/>
  <c r="D680" i="6" s="1"/>
  <c r="D679" i="6" s="1"/>
  <c r="D678" i="6" s="1"/>
  <c r="D677" i="6" s="1"/>
  <c r="D676" i="6" s="1"/>
  <c r="D675" i="6" s="1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D346" i="6" s="1"/>
  <c r="D345" i="6" s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K902" i="6"/>
  <c r="K900" i="6"/>
  <c r="K964" i="6"/>
  <c r="K941" i="6"/>
  <c r="K865" i="6"/>
  <c r="K938" i="6"/>
  <c r="K845" i="6"/>
  <c r="K859" i="6"/>
  <c r="K923" i="6"/>
  <c r="K987" i="6"/>
  <c r="K918" i="6"/>
  <c r="K904" i="6"/>
  <c r="K968" i="6"/>
  <c r="K945" i="6"/>
  <c r="K881" i="6"/>
  <c r="K942" i="6"/>
  <c r="K861" i="6"/>
  <c r="K863" i="6"/>
  <c r="K927" i="6"/>
  <c r="K991" i="6"/>
  <c r="K844" i="6"/>
  <c r="K908" i="6"/>
  <c r="K972" i="6"/>
  <c r="K949" i="6"/>
  <c r="K897" i="6"/>
  <c r="K946" i="6"/>
  <c r="K877" i="6"/>
  <c r="K867" i="6"/>
  <c r="K931" i="6"/>
  <c r="K995" i="6"/>
  <c r="K848" i="6"/>
  <c r="K912" i="6"/>
  <c r="K976" i="6"/>
  <c r="K953" i="6"/>
  <c r="K909" i="6"/>
  <c r="K950" i="6"/>
  <c r="K893" i="6"/>
  <c r="K871" i="6"/>
  <c r="K935" i="6"/>
  <c r="K999" i="6"/>
  <c r="F79" i="2"/>
  <c r="K73" i="2"/>
  <c r="K72" i="2"/>
  <c r="J76" i="2"/>
  <c r="H74" i="2"/>
  <c r="G77" i="2"/>
  <c r="G71" i="2"/>
  <c r="H75" i="2"/>
  <c r="J78" i="2"/>
  <c r="K81" i="2"/>
  <c r="E70" i="2"/>
  <c r="K79" i="2"/>
  <c r="J81" i="2"/>
  <c r="H73" i="2"/>
  <c r="K78" i="2"/>
  <c r="G73" i="2"/>
  <c r="I78" i="2"/>
  <c r="J77" i="2"/>
  <c r="E76" i="2"/>
  <c r="F74" i="2"/>
  <c r="E80" i="2"/>
  <c r="K841" i="6"/>
  <c r="K852" i="6"/>
  <c r="K916" i="6"/>
  <c r="K980" i="6"/>
  <c r="K957" i="6"/>
  <c r="K929" i="6"/>
  <c r="K954" i="6"/>
  <c r="K905" i="6"/>
  <c r="K875" i="6"/>
  <c r="K939" i="6"/>
  <c r="K857" i="6"/>
  <c r="K856" i="6"/>
  <c r="K920" i="6"/>
  <c r="K984" i="6"/>
  <c r="K961" i="6"/>
  <c r="K842" i="6"/>
  <c r="K958" i="6"/>
  <c r="K921" i="6"/>
  <c r="K879" i="6"/>
  <c r="K943" i="6"/>
  <c r="K873" i="6"/>
  <c r="K860" i="6"/>
  <c r="K924" i="6"/>
  <c r="K988" i="6"/>
  <c r="K965" i="6"/>
  <c r="K854" i="6"/>
  <c r="K962" i="6"/>
  <c r="K850" i="6"/>
  <c r="K883" i="6"/>
  <c r="K947" i="6"/>
  <c r="K885" i="6"/>
  <c r="K864" i="6"/>
  <c r="K928" i="6"/>
  <c r="K992" i="6"/>
  <c r="K969" i="6"/>
  <c r="K870" i="6"/>
  <c r="K966" i="6"/>
  <c r="K862" i="6"/>
  <c r="K887" i="6"/>
  <c r="K951" i="6"/>
  <c r="I81" i="2"/>
  <c r="J75" i="2"/>
  <c r="F71" i="2"/>
  <c r="G70" i="2"/>
  <c r="F72" i="2"/>
  <c r="G72" i="2"/>
  <c r="J80" i="2"/>
  <c r="H76" i="2"/>
  <c r="I77" i="2"/>
  <c r="K77" i="2"/>
  <c r="F77" i="2"/>
  <c r="J73" i="2"/>
  <c r="I80" i="2"/>
  <c r="K74" i="2"/>
  <c r="E77" i="2"/>
  <c r="F76" i="2"/>
  <c r="H80" i="2"/>
  <c r="H72" i="2"/>
  <c r="I71" i="2"/>
  <c r="J71" i="2"/>
  <c r="J79" i="2"/>
  <c r="K901" i="6"/>
  <c r="K868" i="6"/>
  <c r="K932" i="6"/>
  <c r="K996" i="6"/>
  <c r="K973" i="6"/>
  <c r="K882" i="6"/>
  <c r="K970" i="6"/>
  <c r="K874" i="6"/>
  <c r="K891" i="6"/>
  <c r="K955" i="6"/>
  <c r="K917" i="6"/>
  <c r="K872" i="6"/>
  <c r="K936" i="6"/>
  <c r="K1000" i="6"/>
  <c r="K977" i="6"/>
  <c r="K894" i="6"/>
  <c r="K974" i="6"/>
  <c r="K886" i="6"/>
  <c r="K895" i="6"/>
  <c r="K959" i="6"/>
  <c r="K933" i="6"/>
  <c r="K876" i="6"/>
  <c r="K940" i="6"/>
  <c r="K853" i="6"/>
  <c r="K981" i="6"/>
  <c r="K906" i="6"/>
  <c r="K978" i="6"/>
  <c r="K898" i="6"/>
  <c r="K899" i="6"/>
  <c r="K963" i="6"/>
  <c r="K846" i="6"/>
  <c r="K880" i="6"/>
  <c r="K944" i="6"/>
  <c r="K869" i="6"/>
  <c r="K985" i="6"/>
  <c r="K910" i="6"/>
  <c r="K982" i="6"/>
  <c r="K914" i="6"/>
  <c r="K903" i="6"/>
  <c r="K967" i="6"/>
  <c r="K3" i="6"/>
  <c r="E74" i="2"/>
  <c r="H77" i="2"/>
  <c r="H71" i="2"/>
  <c r="G78" i="2"/>
  <c r="F73" i="2"/>
  <c r="J74" i="2"/>
  <c r="F75" i="2"/>
  <c r="I79" i="2"/>
  <c r="H81" i="2"/>
  <c r="F81" i="2"/>
  <c r="E71" i="2"/>
  <c r="F78" i="2"/>
  <c r="K76" i="2"/>
  <c r="I73" i="2"/>
  <c r="I75" i="2"/>
  <c r="I70" i="2"/>
  <c r="E79" i="2"/>
  <c r="H78" i="2"/>
  <c r="G81" i="2"/>
  <c r="H79" i="2"/>
  <c r="G80" i="2"/>
  <c r="K948" i="6"/>
  <c r="K986" i="6"/>
  <c r="K866" i="6"/>
  <c r="K993" i="6"/>
  <c r="K911" i="6"/>
  <c r="K956" i="6"/>
  <c r="K994" i="6"/>
  <c r="K890" i="6"/>
  <c r="K849" i="6"/>
  <c r="K919" i="6"/>
  <c r="J70" i="2"/>
  <c r="H70" i="2"/>
  <c r="E75" i="2"/>
  <c r="E78" i="2"/>
  <c r="J72" i="2"/>
  <c r="G74" i="2"/>
  <c r="K930" i="6"/>
  <c r="F70" i="2"/>
  <c r="G76" i="2"/>
  <c r="K889" i="6"/>
  <c r="K843" i="6"/>
  <c r="K888" i="6"/>
  <c r="K926" i="6"/>
  <c r="K975" i="6"/>
  <c r="K925" i="6"/>
  <c r="K851" i="6"/>
  <c r="K896" i="6"/>
  <c r="K934" i="6"/>
  <c r="K983" i="6"/>
  <c r="I76" i="2"/>
  <c r="G75" i="2"/>
  <c r="E73" i="2"/>
  <c r="K71" i="2"/>
  <c r="I72" i="2"/>
  <c r="K937" i="6"/>
  <c r="K80" i="2"/>
  <c r="E81" i="2"/>
  <c r="K858" i="6"/>
  <c r="K989" i="6"/>
  <c r="K907" i="6"/>
  <c r="K952" i="6"/>
  <c r="K990" i="6"/>
  <c r="K878" i="6"/>
  <c r="K997" i="6"/>
  <c r="K915" i="6"/>
  <c r="K960" i="6"/>
  <c r="K998" i="6"/>
  <c r="K75" i="2"/>
  <c r="F80" i="2"/>
  <c r="G79" i="2"/>
  <c r="I74" i="2"/>
  <c r="E72" i="2"/>
  <c r="K884" i="6"/>
  <c r="K922" i="6"/>
  <c r="K971" i="6"/>
  <c r="K913" i="6"/>
  <c r="K847" i="6"/>
  <c r="K892" i="6"/>
  <c r="K979" i="6"/>
  <c r="K855" i="6"/>
  <c r="D81" i="2"/>
  <c r="K70" i="2"/>
  <c r="K685" i="6"/>
  <c r="K684" i="6" s="1"/>
  <c r="K683" i="6" s="1"/>
  <c r="K682" i="6" s="1"/>
  <c r="K681" i="6" s="1"/>
  <c r="K828" i="6"/>
  <c r="K724" i="6"/>
  <c r="K788" i="6"/>
  <c r="K805" i="6"/>
  <c r="K718" i="6"/>
  <c r="K782" i="6"/>
  <c r="K687" i="6"/>
  <c r="K751" i="6"/>
  <c r="K815" i="6"/>
  <c r="K812" i="6"/>
  <c r="K789" i="6"/>
  <c r="K712" i="6"/>
  <c r="K776" i="6"/>
  <c r="K840" i="6"/>
  <c r="K729" i="6"/>
  <c r="K793" i="6"/>
  <c r="K706" i="6"/>
  <c r="K770" i="6"/>
  <c r="K834" i="6"/>
  <c r="K739" i="6"/>
  <c r="K803" i="6"/>
  <c r="K813" i="6"/>
  <c r="K790" i="6"/>
  <c r="K743" i="6"/>
  <c r="K701" i="6"/>
  <c r="K829" i="6"/>
  <c r="K736" i="6"/>
  <c r="K800" i="6"/>
  <c r="K705" i="6"/>
  <c r="K769" i="6"/>
  <c r="K833" i="6"/>
  <c r="K730" i="6"/>
  <c r="K794" i="6"/>
  <c r="K699" i="6"/>
  <c r="K763" i="6"/>
  <c r="K827" i="6"/>
  <c r="K732" i="6"/>
  <c r="K708" i="6"/>
  <c r="K772" i="6"/>
  <c r="K836" i="6"/>
  <c r="K773" i="6"/>
  <c r="K702" i="6"/>
  <c r="K766" i="6"/>
  <c r="K830" i="6"/>
  <c r="K735" i="6"/>
  <c r="K799" i="6"/>
  <c r="E41" i="5"/>
  <c r="E269" i="5"/>
  <c r="D80" i="2" l="1"/>
  <c r="E341" i="5"/>
  <c r="E125" i="5"/>
  <c r="E209" i="5"/>
  <c r="E305" i="5"/>
  <c r="E317" i="5"/>
  <c r="E293" i="5"/>
  <c r="E221" i="5"/>
  <c r="E173" i="5"/>
  <c r="E329" i="5"/>
  <c r="E77" i="5"/>
  <c r="E29" i="5"/>
  <c r="E233" i="5"/>
  <c r="E89" i="5"/>
  <c r="E53" i="5"/>
  <c r="K680" i="6"/>
  <c r="D76" i="2"/>
  <c r="E101" i="5"/>
  <c r="E17" i="5"/>
  <c r="E257" i="5"/>
  <c r="E185" i="5"/>
  <c r="E137" i="5"/>
  <c r="E113" i="5"/>
  <c r="E161" i="5"/>
  <c r="E65" i="5"/>
  <c r="E281" i="5"/>
  <c r="E198" i="5"/>
  <c r="E149" i="5"/>
  <c r="E245" i="5"/>
  <c r="D77" i="2"/>
  <c r="D78" i="2"/>
  <c r="D79" i="2"/>
  <c r="E270" i="5"/>
  <c r="E54" i="5"/>
  <c r="E342" i="5" l="1"/>
  <c r="E138" i="5"/>
  <c r="E114" i="5"/>
  <c r="E282" i="5"/>
  <c r="E199" i="5"/>
  <c r="E258" i="5"/>
  <c r="E294" i="5"/>
  <c r="E90" i="5"/>
  <c r="E246" i="5"/>
  <c r="E42" i="5"/>
  <c r="E43" i="5"/>
  <c r="E330" i="5"/>
  <c r="E186" i="5"/>
  <c r="E318" i="5"/>
  <c r="E18" i="5"/>
  <c r="E102" i="5"/>
  <c r="E126" i="5"/>
  <c r="E234" i="5"/>
  <c r="E210" i="5"/>
  <c r="E66" i="5"/>
  <c r="K679" i="6"/>
  <c r="D75" i="2"/>
  <c r="E222" i="5"/>
  <c r="E174" i="5"/>
  <c r="E78" i="5"/>
  <c r="E162" i="5"/>
  <c r="E30" i="5"/>
  <c r="E150" i="5"/>
  <c r="E306" i="5"/>
  <c r="E67" i="5"/>
  <c r="K2" i="5"/>
  <c r="E343" i="5" l="1"/>
  <c r="E259" i="5"/>
  <c r="E139" i="5"/>
  <c r="E163" i="5"/>
  <c r="E31" i="5"/>
  <c r="E91" i="5"/>
  <c r="E151" i="5"/>
  <c r="E55" i="5"/>
  <c r="E175" i="5"/>
  <c r="E103" i="5"/>
  <c r="E44" i="5"/>
  <c r="E295" i="5"/>
  <c r="E272" i="5"/>
  <c r="E115" i="5"/>
  <c r="E247" i="5"/>
  <c r="E56" i="5"/>
  <c r="E127" i="5"/>
  <c r="E200" i="5"/>
  <c r="E211" i="5"/>
  <c r="E307" i="5"/>
  <c r="E319" i="5"/>
  <c r="E19" i="5"/>
  <c r="E223" i="5"/>
  <c r="E187" i="5"/>
  <c r="E331" i="5"/>
  <c r="E79" i="5"/>
  <c r="E283" i="5"/>
  <c r="E235" i="5"/>
  <c r="E271" i="5"/>
  <c r="D74" i="2"/>
  <c r="K678" i="6"/>
  <c r="E284" i="5"/>
  <c r="I2" i="5"/>
  <c r="G2" i="6" s="1"/>
  <c r="H3" i="2" s="1"/>
  <c r="E188" i="5" l="1"/>
  <c r="E128" i="5"/>
  <c r="E92" i="5"/>
  <c r="E248" i="5"/>
  <c r="D73" i="2"/>
  <c r="K677" i="6"/>
  <c r="E45" i="5"/>
  <c r="E273" i="5"/>
  <c r="E20" i="5"/>
  <c r="E176" i="5"/>
  <c r="E332" i="5"/>
  <c r="E201" i="5"/>
  <c r="E80" i="5"/>
  <c r="E69" i="5"/>
  <c r="E152" i="5"/>
  <c r="E236" i="5"/>
  <c r="E260" i="5"/>
  <c r="E70" i="5"/>
  <c r="E116" i="5"/>
  <c r="E237" i="5"/>
  <c r="E212" i="5"/>
  <c r="E68" i="5"/>
  <c r="E224" i="5"/>
  <c r="E104" i="5"/>
  <c r="E296" i="5"/>
  <c r="E320" i="5"/>
  <c r="E57" i="5"/>
  <c r="E344" i="5"/>
  <c r="E164" i="5"/>
  <c r="E140" i="5"/>
  <c r="E32" i="5"/>
  <c r="E308" i="5"/>
  <c r="J2" i="5"/>
  <c r="E33" i="5"/>
  <c r="E141" i="5"/>
  <c r="E309" i="5"/>
  <c r="E249" i="5"/>
  <c r="E213" i="5"/>
  <c r="E297" i="5" l="1"/>
  <c r="E321" i="5"/>
  <c r="E46" i="5"/>
  <c r="E71" i="5"/>
  <c r="E58" i="5"/>
  <c r="E153" i="5"/>
  <c r="E177" i="5"/>
  <c r="E105" i="5"/>
  <c r="E129" i="5"/>
  <c r="E81" i="5"/>
  <c r="E21" i="5"/>
  <c r="E286" i="5"/>
  <c r="E189" i="5"/>
  <c r="E225" i="5"/>
  <c r="E261" i="5"/>
  <c r="E333" i="5"/>
  <c r="E117" i="5"/>
  <c r="E238" i="5"/>
  <c r="E93" i="5"/>
  <c r="E345" i="5"/>
  <c r="E285" i="5"/>
  <c r="D72" i="2"/>
  <c r="K676" i="6"/>
  <c r="E274" i="5"/>
  <c r="E202" i="5"/>
  <c r="E165" i="5"/>
  <c r="E142" i="5"/>
  <c r="E250" i="5"/>
  <c r="E346" i="5"/>
  <c r="E94" i="5"/>
  <c r="E239" i="5"/>
  <c r="E311" i="5" l="1"/>
  <c r="E35" i="5"/>
  <c r="E72" i="5"/>
  <c r="E59" i="5"/>
  <c r="E130" i="5"/>
  <c r="E166" i="5"/>
  <c r="E154" i="5"/>
  <c r="E275" i="5"/>
  <c r="E226" i="5"/>
  <c r="E298" i="5"/>
  <c r="E322" i="5"/>
  <c r="E215" i="5"/>
  <c r="E34" i="5"/>
  <c r="D71" i="2"/>
  <c r="K675" i="6"/>
  <c r="E262" i="5"/>
  <c r="E190" i="5"/>
  <c r="E22" i="5"/>
  <c r="E106" i="5"/>
  <c r="E178" i="5"/>
  <c r="E47" i="5"/>
  <c r="E287" i="5"/>
  <c r="E118" i="5"/>
  <c r="E203" i="5"/>
  <c r="E334" i="5"/>
  <c r="E82" i="5"/>
  <c r="E214" i="5"/>
  <c r="E310" i="5"/>
  <c r="E143" i="5"/>
  <c r="E95" i="5"/>
  <c r="E216" i="5"/>
  <c r="E240" i="5" l="1"/>
  <c r="D70" i="2"/>
  <c r="K674" i="6"/>
  <c r="E323" i="5"/>
  <c r="E227" i="5"/>
  <c r="E252" i="5"/>
  <c r="E107" i="5"/>
  <c r="E191" i="5"/>
  <c r="E48" i="5"/>
  <c r="E36" i="5"/>
  <c r="E241" i="5"/>
  <c r="E60" i="5"/>
  <c r="E131" i="5"/>
  <c r="E167" i="5"/>
  <c r="E251" i="5"/>
  <c r="E299" i="5"/>
  <c r="E276" i="5"/>
  <c r="E179" i="5"/>
  <c r="E312" i="5"/>
  <c r="E288" i="5"/>
  <c r="E73" i="5"/>
  <c r="E23" i="5"/>
  <c r="E263" i="5"/>
  <c r="E335" i="5"/>
  <c r="E155" i="5"/>
  <c r="E83" i="5"/>
  <c r="E119" i="5"/>
  <c r="E204" i="5"/>
  <c r="E348" i="5"/>
  <c r="E347" i="5"/>
  <c r="E349" i="5"/>
  <c r="E96" i="5"/>
  <c r="E84" i="5"/>
  <c r="E24" i="5" l="1"/>
  <c r="E49" i="5"/>
  <c r="E264" i="5"/>
  <c r="E74" i="5"/>
  <c r="E192" i="5"/>
  <c r="E180" i="5"/>
  <c r="E277" i="5"/>
  <c r="E336" i="5"/>
  <c r="E37" i="5"/>
  <c r="E108" i="5"/>
  <c r="E228" i="5"/>
  <c r="E289" i="5"/>
  <c r="E313" i="5"/>
  <c r="E253" i="5"/>
  <c r="E300" i="5"/>
  <c r="E61" i="5"/>
  <c r="E132" i="5"/>
  <c r="E205" i="5"/>
  <c r="C81" i="2"/>
  <c r="K673" i="6"/>
  <c r="E242" i="5"/>
  <c r="E145" i="5"/>
  <c r="E156" i="5"/>
  <c r="E144" i="5"/>
  <c r="E217" i="5"/>
  <c r="E168" i="5"/>
  <c r="E218" i="5"/>
  <c r="E324" i="5"/>
  <c r="E120" i="5"/>
  <c r="E97" i="5"/>
  <c r="E121" i="5"/>
  <c r="E62" i="5" l="1"/>
  <c r="E181" i="5"/>
  <c r="E98" i="5"/>
  <c r="E254" i="5"/>
  <c r="E290" i="5"/>
  <c r="E133" i="5"/>
  <c r="E86" i="5"/>
  <c r="E229" i="5"/>
  <c r="E325" i="5"/>
  <c r="E109" i="5"/>
  <c r="E25" i="5"/>
  <c r="E301" i="5"/>
  <c r="E314" i="5"/>
  <c r="E265" i="5"/>
  <c r="E38" i="5"/>
  <c r="E157" i="5"/>
  <c r="E85" i="5"/>
  <c r="E50" i="5"/>
  <c r="E146" i="5"/>
  <c r="E278" i="5"/>
  <c r="E193" i="5"/>
  <c r="E337" i="5"/>
  <c r="E169" i="5"/>
  <c r="E206" i="5"/>
  <c r="K672" i="6"/>
  <c r="C80" i="2"/>
  <c r="E122" i="5"/>
  <c r="E134" i="5" l="1"/>
  <c r="E302" i="5"/>
  <c r="E194" i="5"/>
  <c r="E182" i="5"/>
  <c r="E230" i="5"/>
  <c r="E266" i="5"/>
  <c r="E110" i="5"/>
  <c r="E326" i="5"/>
  <c r="E26" i="5"/>
  <c r="E158" i="5"/>
  <c r="E338" i="5"/>
  <c r="E170" i="5"/>
  <c r="K671" i="6"/>
  <c r="C79" i="2"/>
  <c r="K670" i="6" l="1"/>
  <c r="C78" i="2"/>
  <c r="K669" i="6" l="1"/>
  <c r="C77" i="2"/>
  <c r="K668" i="6" l="1"/>
  <c r="C76" i="2"/>
  <c r="K667" i="6" l="1"/>
  <c r="C75" i="2"/>
  <c r="K666" i="6" l="1"/>
  <c r="C74" i="2"/>
  <c r="K665" i="6" l="1"/>
  <c r="C73" i="2"/>
  <c r="K664" i="6" l="1"/>
  <c r="C72" i="2"/>
  <c r="C71" i="2" l="1"/>
  <c r="K663" i="6"/>
  <c r="K662" i="6" l="1"/>
  <c r="C70" i="2"/>
  <c r="K661" i="6" l="1"/>
  <c r="B81" i="2"/>
  <c r="B80" i="2" l="1"/>
  <c r="K660" i="6"/>
  <c r="B79" i="2" l="1"/>
  <c r="K659" i="6"/>
  <c r="K658" i="6" l="1"/>
  <c r="B78" i="2"/>
  <c r="K657" i="6" l="1"/>
  <c r="B77" i="2"/>
  <c r="B76" i="2" l="1"/>
  <c r="K656" i="6"/>
  <c r="B75" i="2" l="1"/>
  <c r="K655" i="6"/>
  <c r="B74" i="2" l="1"/>
  <c r="K654" i="6"/>
  <c r="B73" i="2" l="1"/>
  <c r="K653" i="6"/>
  <c r="B72" i="2" l="1"/>
  <c r="K652" i="6"/>
  <c r="B71" i="2" l="1"/>
  <c r="K651" i="6"/>
  <c r="K650" i="6" l="1"/>
  <c r="B70" i="2"/>
  <c r="K649" i="6" l="1"/>
  <c r="K68" i="2"/>
  <c r="K648" i="6" l="1"/>
  <c r="K67" i="2"/>
  <c r="K66" i="2" l="1"/>
  <c r="K647" i="6"/>
  <c r="K646" i="6" l="1"/>
  <c r="K65" i="2"/>
  <c r="K645" i="6" l="1"/>
  <c r="K64" i="2"/>
  <c r="K644" i="6" l="1"/>
  <c r="K63" i="2"/>
  <c r="K643" i="6" l="1"/>
  <c r="K62" i="2"/>
  <c r="K642" i="6" l="1"/>
  <c r="K61" i="2"/>
  <c r="K641" i="6" l="1"/>
  <c r="K60" i="2"/>
  <c r="K59" i="2" l="1"/>
  <c r="K640" i="6"/>
  <c r="K58" i="2" l="1"/>
  <c r="K639" i="6"/>
  <c r="K57" i="2" l="1"/>
  <c r="K638" i="6"/>
  <c r="J68" i="2" l="1"/>
  <c r="K637" i="6"/>
  <c r="K636" i="6" l="1"/>
  <c r="J67" i="2"/>
  <c r="K635" i="6" l="1"/>
  <c r="J66" i="2"/>
  <c r="K634" i="6" l="1"/>
  <c r="J65" i="2"/>
  <c r="K633" i="6" l="1"/>
  <c r="J64" i="2"/>
  <c r="J63" i="2" l="1"/>
  <c r="K632" i="6"/>
  <c r="J62" i="2" l="1"/>
  <c r="K631" i="6"/>
  <c r="K630" i="6" l="1"/>
  <c r="J61" i="2"/>
  <c r="K629" i="6" l="1"/>
  <c r="J60" i="2"/>
  <c r="K628" i="6" l="1"/>
  <c r="J59" i="2"/>
  <c r="K627" i="6" l="1"/>
  <c r="J58" i="2"/>
  <c r="K626" i="6" l="1"/>
  <c r="J57" i="2"/>
  <c r="K625" i="6" l="1"/>
  <c r="I68" i="2"/>
  <c r="I67" i="2" l="1"/>
  <c r="K624" i="6"/>
  <c r="I66" i="2" l="1"/>
  <c r="K623" i="6"/>
  <c r="K622" i="6" l="1"/>
  <c r="I65" i="2"/>
  <c r="K621" i="6" l="1"/>
  <c r="I64" i="2"/>
  <c r="K620" i="6" l="1"/>
  <c r="I63" i="2"/>
  <c r="K619" i="6" l="1"/>
  <c r="I62" i="2"/>
  <c r="I61" i="2" l="1"/>
  <c r="K618" i="6"/>
  <c r="K617" i="6" l="1"/>
  <c r="I60" i="2"/>
  <c r="I59" i="2" l="1"/>
  <c r="K616" i="6"/>
  <c r="I58" i="2" l="1"/>
  <c r="K615" i="6"/>
  <c r="K614" i="6" l="1"/>
  <c r="I57" i="2"/>
  <c r="K613" i="6" l="1"/>
  <c r="H68" i="2"/>
  <c r="K612" i="6" l="1"/>
  <c r="H67" i="2"/>
  <c r="K611" i="6" l="1"/>
  <c r="H66" i="2"/>
  <c r="K610" i="6" l="1"/>
  <c r="H65" i="2"/>
  <c r="K609" i="6" l="1"/>
  <c r="H64" i="2"/>
  <c r="K608" i="6" l="1"/>
  <c r="H63" i="2"/>
  <c r="K607" i="6" l="1"/>
  <c r="H62" i="2"/>
  <c r="K606" i="6" l="1"/>
  <c r="H61" i="2"/>
  <c r="K605" i="6" l="1"/>
  <c r="H60" i="2"/>
  <c r="K604" i="6" l="1"/>
  <c r="H59" i="2"/>
  <c r="K603" i="6" l="1"/>
  <c r="H58" i="2"/>
  <c r="K602" i="6" l="1"/>
  <c r="H57" i="2"/>
  <c r="K601" i="6" l="1"/>
  <c r="G68" i="2"/>
  <c r="K600" i="6" l="1"/>
  <c r="G67" i="2"/>
  <c r="G66" i="2" l="1"/>
  <c r="K599" i="6"/>
  <c r="K598" i="6" l="1"/>
  <c r="G65" i="2"/>
  <c r="K597" i="6" l="1"/>
  <c r="G64" i="2"/>
  <c r="G63" i="2" l="1"/>
  <c r="K596" i="6"/>
  <c r="G62" i="2" l="1"/>
  <c r="K595" i="6"/>
  <c r="K594" i="6" l="1"/>
  <c r="G61" i="2"/>
  <c r="K593" i="6" l="1"/>
  <c r="G60" i="2"/>
  <c r="G59" i="2" l="1"/>
  <c r="K592" i="6"/>
  <c r="K591" i="6" l="1"/>
  <c r="G58" i="2"/>
  <c r="K590" i="6" l="1"/>
  <c r="G57" i="2"/>
  <c r="K589" i="6" l="1"/>
  <c r="F68" i="2"/>
  <c r="F67" i="2" l="1"/>
  <c r="K588" i="6"/>
  <c r="K587" i="6" l="1"/>
  <c r="F66" i="2"/>
  <c r="F65" i="2" l="1"/>
  <c r="K586" i="6"/>
  <c r="K585" i="6" l="1"/>
  <c r="F64" i="2"/>
  <c r="F63" i="2" l="1"/>
  <c r="K584" i="6"/>
  <c r="K583" i="6" l="1"/>
  <c r="F62" i="2"/>
  <c r="K582" i="6" l="1"/>
  <c r="F61" i="2"/>
  <c r="K581" i="6" l="1"/>
  <c r="F60" i="2"/>
  <c r="K580" i="6" l="1"/>
  <c r="F59" i="2"/>
  <c r="K579" i="6" l="1"/>
  <c r="F58" i="2"/>
  <c r="K578" i="6" l="1"/>
  <c r="F57" i="2"/>
  <c r="K577" i="6" l="1"/>
  <c r="E68" i="2"/>
  <c r="E67" i="2" l="1"/>
  <c r="K576" i="6"/>
  <c r="K575" i="6" l="1"/>
  <c r="E66" i="2"/>
  <c r="E65" i="2" l="1"/>
  <c r="K574" i="6"/>
  <c r="K573" i="6" l="1"/>
  <c r="E64" i="2"/>
  <c r="K572" i="6" l="1"/>
  <c r="E63" i="2"/>
  <c r="K571" i="6" l="1"/>
  <c r="E62" i="2"/>
  <c r="K570" i="6" l="1"/>
  <c r="E61" i="2"/>
  <c r="K569" i="6" l="1"/>
  <c r="E60" i="2"/>
  <c r="K568" i="6" l="1"/>
  <c r="E59" i="2"/>
  <c r="E58" i="2" l="1"/>
  <c r="K567" i="6"/>
  <c r="K566" i="6" l="1"/>
  <c r="E57" i="2"/>
  <c r="D68" i="2" l="1"/>
  <c r="K565" i="6"/>
  <c r="D67" i="2" l="1"/>
  <c r="K564" i="6"/>
  <c r="D66" i="2" l="1"/>
  <c r="K563" i="6"/>
  <c r="D65" i="2" l="1"/>
  <c r="K562" i="6"/>
  <c r="K561" i="6" l="1"/>
  <c r="D64" i="2"/>
  <c r="D63" i="2" l="1"/>
  <c r="K560" i="6"/>
  <c r="D62" i="2" l="1"/>
  <c r="K559" i="6"/>
  <c r="D61" i="2" l="1"/>
  <c r="K558" i="6"/>
  <c r="K557" i="6" l="1"/>
  <c r="D60" i="2"/>
  <c r="D59" i="2" l="1"/>
  <c r="K556" i="6"/>
  <c r="K555" i="6" l="1"/>
  <c r="D58" i="2"/>
  <c r="K554" i="6" l="1"/>
  <c r="D57" i="2"/>
  <c r="C68" i="2" l="1"/>
  <c r="K553" i="6"/>
  <c r="C67" i="2" l="1"/>
  <c r="K552" i="6"/>
  <c r="K551" i="6" l="1"/>
  <c r="C66" i="2"/>
  <c r="K550" i="6" l="1"/>
  <c r="C65" i="2"/>
  <c r="K549" i="6" l="1"/>
  <c r="C64" i="2"/>
  <c r="C63" i="2" l="1"/>
  <c r="K548" i="6"/>
  <c r="C62" i="2" l="1"/>
  <c r="K547" i="6"/>
  <c r="C61" i="2" l="1"/>
  <c r="K546" i="6"/>
  <c r="K545" i="6" l="1"/>
  <c r="C60" i="2"/>
  <c r="K544" i="6" l="1"/>
  <c r="C59" i="2"/>
  <c r="K543" i="6" l="1"/>
  <c r="C58" i="2"/>
  <c r="K542" i="6" l="1"/>
  <c r="C57" i="2"/>
  <c r="K541" i="6" l="1"/>
  <c r="B68" i="2"/>
  <c r="K540" i="6" l="1"/>
  <c r="B67" i="2"/>
  <c r="B66" i="2" l="1"/>
  <c r="K539" i="6"/>
  <c r="K538" i="6" l="1"/>
  <c r="B65" i="2"/>
  <c r="K537" i="6" l="1"/>
  <c r="B64" i="2"/>
  <c r="K536" i="6" l="1"/>
  <c r="B63" i="2"/>
  <c r="B62" i="2" l="1"/>
  <c r="K535" i="6"/>
  <c r="K534" i="6" l="1"/>
  <c r="B61" i="2"/>
  <c r="K533" i="6" l="1"/>
  <c r="B60" i="2"/>
  <c r="B59" i="2" l="1"/>
  <c r="K532" i="6"/>
  <c r="K531" i="6" l="1"/>
  <c r="B58" i="2"/>
  <c r="B57" i="2" l="1"/>
  <c r="K530" i="6"/>
  <c r="K529" i="6" l="1"/>
  <c r="K55" i="2"/>
  <c r="K54" i="2" l="1"/>
  <c r="K528" i="6"/>
  <c r="K527" i="6" l="1"/>
  <c r="K53" i="2"/>
  <c r="K526" i="6" l="1"/>
  <c r="K52" i="2"/>
  <c r="K51" i="2" l="1"/>
  <c r="K525" i="6"/>
  <c r="K50" i="2" l="1"/>
  <c r="K524" i="6"/>
  <c r="K523" i="6" l="1"/>
  <c r="K49" i="2"/>
  <c r="K48" i="2" l="1"/>
  <c r="K522" i="6"/>
  <c r="K521" i="6" l="1"/>
  <c r="K47" i="2"/>
  <c r="K46" i="2" l="1"/>
  <c r="K520" i="6"/>
  <c r="K519" i="6" l="1"/>
  <c r="K45" i="2"/>
  <c r="K44" i="2" l="1"/>
  <c r="K518" i="6"/>
  <c r="K517" i="6" l="1"/>
  <c r="J55" i="2"/>
  <c r="K516" i="6" l="1"/>
  <c r="J54" i="2"/>
  <c r="K515" i="6" l="1"/>
  <c r="J53" i="2"/>
  <c r="K514" i="6" l="1"/>
  <c r="J52" i="2"/>
  <c r="K513" i="6" l="1"/>
  <c r="J51" i="2"/>
  <c r="J50" i="2" l="1"/>
  <c r="K512" i="6"/>
  <c r="K511" i="6" l="1"/>
  <c r="J49" i="2"/>
  <c r="J48" i="2" l="1"/>
  <c r="K510" i="6"/>
  <c r="J47" i="2" l="1"/>
  <c r="K509" i="6"/>
  <c r="K508" i="6" l="1"/>
  <c r="J46" i="2"/>
  <c r="K507" i="6" l="1"/>
  <c r="J45" i="2"/>
  <c r="K506" i="6" l="1"/>
  <c r="J44" i="2"/>
  <c r="K505" i="6" l="1"/>
  <c r="I55" i="2"/>
  <c r="I54" i="2" l="1"/>
  <c r="K504" i="6"/>
  <c r="I53" i="2" l="1"/>
  <c r="K503" i="6"/>
  <c r="I52" i="2" l="1"/>
  <c r="K502" i="6"/>
  <c r="K501" i="6" l="1"/>
  <c r="I51" i="2"/>
  <c r="I50" i="2" l="1"/>
  <c r="K500" i="6"/>
  <c r="K499" i="6" l="1"/>
  <c r="I49" i="2"/>
  <c r="K498" i="6" l="1"/>
  <c r="I48" i="2"/>
  <c r="K497" i="6" l="1"/>
  <c r="I47" i="2"/>
  <c r="I46" i="2" l="1"/>
  <c r="K496" i="6"/>
  <c r="I45" i="2" l="1"/>
  <c r="K495" i="6"/>
  <c r="K494" i="6" l="1"/>
  <c r="I44" i="2"/>
  <c r="K493" i="6" l="1"/>
  <c r="H55" i="2"/>
  <c r="H54" i="2" l="1"/>
  <c r="K492" i="6"/>
  <c r="K491" i="6" l="1"/>
  <c r="H53" i="2"/>
  <c r="K490" i="6" l="1"/>
  <c r="H52" i="2"/>
  <c r="K489" i="6" l="1"/>
  <c r="H51" i="2"/>
  <c r="K488" i="6" l="1"/>
  <c r="H50" i="2"/>
  <c r="K487" i="6" l="1"/>
  <c r="H49" i="2"/>
  <c r="H48" i="2" l="1"/>
  <c r="K486" i="6"/>
  <c r="K485" i="6" l="1"/>
  <c r="H47" i="2"/>
  <c r="K484" i="6" l="1"/>
  <c r="H46" i="2"/>
  <c r="K483" i="6" l="1"/>
  <c r="H45" i="2"/>
  <c r="K482" i="6" l="1"/>
  <c r="H44" i="2"/>
  <c r="K481" i="6" l="1"/>
  <c r="G55" i="2"/>
  <c r="K480" i="6" l="1"/>
  <c r="G54" i="2"/>
  <c r="K479" i="6" l="1"/>
  <c r="G53" i="2"/>
  <c r="K478" i="6" l="1"/>
  <c r="G52" i="2"/>
  <c r="K477" i="6" l="1"/>
  <c r="G51" i="2"/>
  <c r="K476" i="6" l="1"/>
  <c r="G50" i="2"/>
  <c r="G49" i="2" l="1"/>
  <c r="K475" i="6"/>
  <c r="K474" i="6" l="1"/>
  <c r="G48" i="2"/>
  <c r="K473" i="6" l="1"/>
  <c r="G47" i="2"/>
  <c r="K472" i="6" l="1"/>
  <c r="G46" i="2"/>
  <c r="G45" i="2" l="1"/>
  <c r="K471" i="6"/>
  <c r="K470" i="6" l="1"/>
  <c r="G44" i="2"/>
  <c r="K469" i="6" l="1"/>
  <c r="F55" i="2"/>
  <c r="F54" i="2" l="1"/>
  <c r="K468" i="6"/>
  <c r="K467" i="6" l="1"/>
  <c r="F53" i="2"/>
  <c r="K466" i="6" l="1"/>
  <c r="F52" i="2"/>
  <c r="K465" i="6" l="1"/>
  <c r="F51" i="2"/>
  <c r="K464" i="6" l="1"/>
  <c r="F50" i="2"/>
  <c r="F49" i="2" l="1"/>
  <c r="K463" i="6"/>
  <c r="K462" i="6" l="1"/>
  <c r="F48" i="2"/>
  <c r="K461" i="6" l="1"/>
  <c r="F47" i="2"/>
  <c r="F46" i="2" l="1"/>
  <c r="K460" i="6"/>
  <c r="K459" i="6" l="1"/>
  <c r="F45" i="2"/>
  <c r="F44" i="2" l="1"/>
  <c r="K458" i="6"/>
  <c r="K457" i="6" l="1"/>
  <c r="E55" i="2"/>
  <c r="E54" i="2" l="1"/>
  <c r="K456" i="6"/>
  <c r="E53" i="2" l="1"/>
  <c r="K455" i="6"/>
  <c r="K454" i="6" l="1"/>
  <c r="E52" i="2"/>
  <c r="K453" i="6" l="1"/>
  <c r="E51" i="2"/>
  <c r="K452" i="6" l="1"/>
  <c r="E50" i="2"/>
  <c r="E49" i="2" l="1"/>
  <c r="K451" i="6"/>
  <c r="K450" i="6" l="1"/>
  <c r="E48" i="2"/>
  <c r="K449" i="6" l="1"/>
  <c r="E47" i="2"/>
  <c r="E46" i="2" l="1"/>
  <c r="K448" i="6"/>
  <c r="K447" i="6" l="1"/>
  <c r="E45" i="2"/>
  <c r="K446" i="6" l="1"/>
  <c r="E44" i="2"/>
  <c r="K445" i="6" l="1"/>
  <c r="D55" i="2"/>
  <c r="K444" i="6" l="1"/>
  <c r="D54" i="2"/>
  <c r="K443" i="6" l="1"/>
  <c r="D53" i="2"/>
  <c r="K442" i="6" l="1"/>
  <c r="D52" i="2"/>
  <c r="K441" i="6" l="1"/>
  <c r="D51" i="2"/>
  <c r="K440" i="6" l="1"/>
  <c r="D50" i="2"/>
  <c r="K439" i="6" l="1"/>
  <c r="D49" i="2"/>
  <c r="K438" i="6" l="1"/>
  <c r="D48" i="2"/>
  <c r="K437" i="6" l="1"/>
  <c r="D47" i="2"/>
  <c r="D46" i="2" l="1"/>
  <c r="K436" i="6"/>
  <c r="D45" i="2" l="1"/>
  <c r="K435" i="6"/>
  <c r="K434" i="6" l="1"/>
  <c r="D44" i="2"/>
  <c r="K433" i="6" l="1"/>
  <c r="C55" i="2"/>
  <c r="C54" i="2" l="1"/>
  <c r="K432" i="6"/>
  <c r="K431" i="6" l="1"/>
  <c r="C53" i="2"/>
  <c r="K430" i="6" l="1"/>
  <c r="C52" i="2"/>
  <c r="K429" i="6" l="1"/>
  <c r="C51" i="2"/>
  <c r="C50" i="2" l="1"/>
  <c r="K428" i="6"/>
  <c r="K427" i="6" l="1"/>
  <c r="C49" i="2"/>
  <c r="K426" i="6" l="1"/>
  <c r="C48" i="2"/>
  <c r="C47" i="2" l="1"/>
  <c r="K425" i="6"/>
  <c r="C46" i="2" l="1"/>
  <c r="K424" i="6"/>
  <c r="K423" i="6" l="1"/>
  <c r="C45" i="2"/>
  <c r="K422" i="6" l="1"/>
  <c r="C44" i="2"/>
  <c r="K421" i="6" l="1"/>
  <c r="B55" i="2"/>
  <c r="B54" i="2" l="1"/>
  <c r="K420" i="6"/>
  <c r="B53" i="2" l="1"/>
  <c r="K419" i="6"/>
  <c r="K418" i="6" l="1"/>
  <c r="B52" i="2"/>
  <c r="B51" i="2" l="1"/>
  <c r="K417" i="6"/>
  <c r="K416" i="6" l="1"/>
  <c r="B50" i="2"/>
  <c r="K415" i="6" l="1"/>
  <c r="B49" i="2"/>
  <c r="K414" i="6" l="1"/>
  <c r="B48" i="2"/>
  <c r="K413" i="6" l="1"/>
  <c r="B47" i="2"/>
  <c r="K412" i="6" l="1"/>
  <c r="B46" i="2"/>
  <c r="K411" i="6" l="1"/>
  <c r="B45" i="2"/>
  <c r="K410" i="6" l="1"/>
  <c r="B44" i="2"/>
  <c r="K409" i="6" l="1"/>
  <c r="K42" i="2"/>
  <c r="K408" i="6" l="1"/>
  <c r="K41" i="2"/>
  <c r="K407" i="6" l="1"/>
  <c r="K40" i="2"/>
  <c r="K406" i="6" l="1"/>
  <c r="K39" i="2"/>
  <c r="K405" i="6" l="1"/>
  <c r="K38" i="2"/>
  <c r="K404" i="6" l="1"/>
  <c r="K37" i="2"/>
  <c r="K403" i="6" l="1"/>
  <c r="K36" i="2"/>
  <c r="K402" i="6" l="1"/>
  <c r="K35" i="2"/>
  <c r="K401" i="6" l="1"/>
  <c r="K34" i="2"/>
  <c r="K400" i="6" l="1"/>
  <c r="K33" i="2"/>
  <c r="K399" i="6" l="1"/>
  <c r="K32" i="2"/>
  <c r="K398" i="6" l="1"/>
  <c r="K31" i="2"/>
  <c r="K397" i="6" l="1"/>
  <c r="J42" i="2"/>
  <c r="K396" i="6" l="1"/>
  <c r="J41" i="2"/>
  <c r="K395" i="6" l="1"/>
  <c r="J40" i="2"/>
  <c r="K394" i="6" l="1"/>
  <c r="J39" i="2"/>
  <c r="K393" i="6" l="1"/>
  <c r="J38" i="2"/>
  <c r="K392" i="6" l="1"/>
  <c r="J37" i="2"/>
  <c r="K391" i="6" l="1"/>
  <c r="J36" i="2"/>
  <c r="K390" i="6" l="1"/>
  <c r="J35" i="2"/>
  <c r="K389" i="6" l="1"/>
  <c r="J34" i="2"/>
  <c r="K388" i="6" l="1"/>
  <c r="J33" i="2"/>
  <c r="K387" i="6" l="1"/>
  <c r="J32" i="2"/>
  <c r="K386" i="6" l="1"/>
  <c r="J31" i="2"/>
  <c r="K385" i="6" l="1"/>
  <c r="I42" i="2"/>
  <c r="K384" i="6" l="1"/>
  <c r="I41" i="2"/>
  <c r="K383" i="6" l="1"/>
  <c r="I40" i="2"/>
  <c r="K382" i="6" l="1"/>
  <c r="I39" i="2"/>
  <c r="K381" i="6" l="1"/>
  <c r="I38" i="2"/>
  <c r="K380" i="6" l="1"/>
  <c r="I37" i="2"/>
  <c r="I36" i="2" l="1"/>
  <c r="K379" i="6"/>
  <c r="K378" i="6" l="1"/>
  <c r="I35" i="2"/>
  <c r="K377" i="6" l="1"/>
  <c r="I34" i="2"/>
  <c r="K376" i="6" l="1"/>
  <c r="I33" i="2"/>
  <c r="K375" i="6" l="1"/>
  <c r="I32" i="2"/>
  <c r="K374" i="6" l="1"/>
  <c r="I31" i="2"/>
  <c r="K373" i="6" l="1"/>
  <c r="H42" i="2"/>
  <c r="K372" i="6" l="1"/>
  <c r="H41" i="2"/>
  <c r="K371" i="6" l="1"/>
  <c r="H40" i="2"/>
  <c r="K370" i="6" l="1"/>
  <c r="H39" i="2"/>
  <c r="K369" i="6" l="1"/>
  <c r="H38" i="2"/>
  <c r="K368" i="6" l="1"/>
  <c r="H37" i="2"/>
  <c r="K367" i="6" l="1"/>
  <c r="H36" i="2"/>
  <c r="K366" i="6" l="1"/>
  <c r="H35" i="2"/>
  <c r="K365" i="6" l="1"/>
  <c r="H34" i="2"/>
  <c r="K364" i="6" l="1"/>
  <c r="H33" i="2"/>
  <c r="K363" i="6" l="1"/>
  <c r="H32" i="2"/>
  <c r="K362" i="6" l="1"/>
  <c r="H31" i="2"/>
  <c r="K361" i="6" l="1"/>
  <c r="G42" i="2"/>
  <c r="K360" i="6" l="1"/>
  <c r="G41" i="2"/>
  <c r="K359" i="6" l="1"/>
  <c r="G40" i="2"/>
  <c r="K358" i="6" l="1"/>
  <c r="G39" i="2"/>
  <c r="K357" i="6" l="1"/>
  <c r="G38" i="2"/>
  <c r="K356" i="6" l="1"/>
  <c r="G37" i="2"/>
  <c r="K355" i="6" l="1"/>
  <c r="G36" i="2"/>
  <c r="K354" i="6" l="1"/>
  <c r="G35" i="2"/>
  <c r="K353" i="6" l="1"/>
  <c r="G34" i="2"/>
  <c r="K352" i="6" l="1"/>
  <c r="G33" i="2"/>
  <c r="K351" i="6" l="1"/>
  <c r="G32" i="2"/>
  <c r="K350" i="6" l="1"/>
  <c r="G31" i="2"/>
  <c r="K349" i="6" l="1"/>
  <c r="F42" i="2"/>
  <c r="K348" i="6" l="1"/>
  <c r="F41" i="2"/>
  <c r="K347" i="6" l="1"/>
  <c r="F40" i="2"/>
  <c r="K346" i="6" l="1"/>
  <c r="F39" i="2"/>
  <c r="K345" i="6" l="1"/>
  <c r="F38" i="2"/>
  <c r="K344" i="6" l="1"/>
  <c r="F37" i="2"/>
  <c r="K343" i="6" l="1"/>
  <c r="F36" i="2"/>
  <c r="K342" i="6" l="1"/>
  <c r="F35" i="2"/>
  <c r="K341" i="6" l="1"/>
  <c r="F34" i="2"/>
  <c r="K340" i="6" l="1"/>
  <c r="F33" i="2"/>
  <c r="K339" i="6" l="1"/>
  <c r="F32" i="2"/>
  <c r="K338" i="6" l="1"/>
  <c r="F31" i="2"/>
  <c r="K337" i="6" l="1"/>
  <c r="E42" i="2"/>
  <c r="K336" i="6" l="1"/>
  <c r="E41" i="2"/>
  <c r="K335" i="6" l="1"/>
  <c r="E40" i="2"/>
  <c r="K334" i="6" l="1"/>
  <c r="E39" i="2"/>
  <c r="K333" i="6" l="1"/>
  <c r="E38" i="2"/>
  <c r="K332" i="6" l="1"/>
  <c r="E37" i="2"/>
  <c r="K331" i="6" l="1"/>
  <c r="E36" i="2"/>
  <c r="K330" i="6" l="1"/>
  <c r="E35" i="2"/>
  <c r="K329" i="6" l="1"/>
  <c r="E34" i="2"/>
  <c r="K328" i="6" l="1"/>
  <c r="E33" i="2"/>
  <c r="K327" i="6" l="1"/>
  <c r="E32" i="2"/>
  <c r="K326" i="6" l="1"/>
  <c r="E31" i="2"/>
  <c r="K325" i="6" l="1"/>
  <c r="D42" i="2"/>
  <c r="K324" i="6" l="1"/>
  <c r="D41" i="2"/>
  <c r="K323" i="6" l="1"/>
  <c r="D40" i="2"/>
  <c r="K322" i="6" l="1"/>
  <c r="D39" i="2"/>
  <c r="K321" i="6" l="1"/>
  <c r="D38" i="2"/>
  <c r="K320" i="6" l="1"/>
  <c r="D37" i="2"/>
  <c r="K319" i="6" l="1"/>
  <c r="D36" i="2"/>
  <c r="K318" i="6" l="1"/>
  <c r="D35" i="2"/>
  <c r="K317" i="6" l="1"/>
  <c r="D34" i="2"/>
  <c r="K316" i="6" l="1"/>
  <c r="D33" i="2"/>
  <c r="K315" i="6" l="1"/>
  <c r="D32" i="2"/>
  <c r="K314" i="6" l="1"/>
  <c r="D31" i="2"/>
  <c r="K313" i="6" l="1"/>
  <c r="C42" i="2"/>
  <c r="K312" i="6" l="1"/>
  <c r="C41" i="2"/>
  <c r="K311" i="6" l="1"/>
  <c r="C40" i="2"/>
  <c r="K310" i="6" l="1"/>
  <c r="C39" i="2"/>
  <c r="K309" i="6" l="1"/>
  <c r="C38" i="2"/>
  <c r="K308" i="6" l="1"/>
  <c r="C37" i="2"/>
  <c r="K307" i="6" l="1"/>
  <c r="C36" i="2"/>
  <c r="K306" i="6" l="1"/>
  <c r="C35" i="2"/>
  <c r="K305" i="6" l="1"/>
  <c r="C34" i="2"/>
  <c r="K304" i="6" l="1"/>
  <c r="C33" i="2"/>
  <c r="K303" i="6" l="1"/>
  <c r="C32" i="2"/>
  <c r="K302" i="6" l="1"/>
  <c r="C31" i="2"/>
  <c r="K301" i="6" l="1"/>
  <c r="B42" i="2"/>
  <c r="K300" i="6" l="1"/>
  <c r="B41" i="2"/>
  <c r="K299" i="6" l="1"/>
  <c r="B40" i="2"/>
  <c r="K298" i="6" l="1"/>
  <c r="B39" i="2"/>
  <c r="K297" i="6" l="1"/>
  <c r="B38" i="2"/>
  <c r="K296" i="6" l="1"/>
  <c r="B37" i="2"/>
  <c r="K295" i="6" l="1"/>
  <c r="B36" i="2"/>
  <c r="K294" i="6" l="1"/>
  <c r="B35" i="2"/>
  <c r="K293" i="6" l="1"/>
  <c r="B34" i="2"/>
  <c r="B33" i="2" l="1"/>
  <c r="K292" i="6"/>
  <c r="K291" i="6" l="1"/>
  <c r="B32" i="2"/>
  <c r="K290" i="6" l="1"/>
  <c r="B31" i="2"/>
  <c r="K289" i="6" l="1"/>
  <c r="K29" i="2"/>
  <c r="K288" i="6" l="1"/>
  <c r="K28" i="2"/>
  <c r="K287" i="6" l="1"/>
  <c r="K27" i="2"/>
  <c r="K286" i="6" l="1"/>
  <c r="K26" i="2"/>
  <c r="K285" i="6" l="1"/>
  <c r="K25" i="2"/>
  <c r="K284" i="6" l="1"/>
  <c r="K24" i="2"/>
  <c r="K283" i="6" l="1"/>
  <c r="K23" i="2"/>
  <c r="K282" i="6" l="1"/>
  <c r="K22" i="2"/>
  <c r="K281" i="6" l="1"/>
  <c r="K21" i="2"/>
  <c r="K280" i="6" l="1"/>
  <c r="K20" i="2"/>
  <c r="K279" i="6" l="1"/>
  <c r="K19" i="2"/>
  <c r="K278" i="6" l="1"/>
  <c r="K18" i="2"/>
  <c r="K277" i="6" l="1"/>
  <c r="J29" i="2"/>
  <c r="K276" i="6" l="1"/>
  <c r="J28" i="2"/>
  <c r="K275" i="6" l="1"/>
  <c r="J27" i="2"/>
  <c r="K274" i="6" l="1"/>
  <c r="J26" i="2"/>
  <c r="K273" i="6" l="1"/>
  <c r="J25" i="2"/>
  <c r="K272" i="6" l="1"/>
  <c r="J24" i="2"/>
  <c r="K271" i="6" l="1"/>
  <c r="J23" i="2"/>
  <c r="K270" i="6" l="1"/>
  <c r="J22" i="2"/>
  <c r="K269" i="6" l="1"/>
  <c r="J21" i="2"/>
  <c r="K268" i="6" l="1"/>
  <c r="J20" i="2"/>
  <c r="K267" i="6" l="1"/>
  <c r="J19" i="2"/>
  <c r="K266" i="6" l="1"/>
  <c r="J18" i="2"/>
  <c r="K265" i="6" l="1"/>
  <c r="I29" i="2"/>
  <c r="K264" i="6" l="1"/>
  <c r="I28" i="2"/>
  <c r="K263" i="6" l="1"/>
  <c r="I27" i="2"/>
  <c r="K262" i="6" l="1"/>
  <c r="I26" i="2"/>
  <c r="K261" i="6" l="1"/>
  <c r="I25" i="2"/>
  <c r="K260" i="6" l="1"/>
  <c r="I24" i="2"/>
  <c r="K259" i="6" l="1"/>
  <c r="I23" i="2"/>
  <c r="K258" i="6" l="1"/>
  <c r="I22" i="2"/>
  <c r="K257" i="6" l="1"/>
  <c r="I21" i="2"/>
  <c r="K256" i="6" l="1"/>
  <c r="I20" i="2"/>
  <c r="K255" i="6" l="1"/>
  <c r="I19" i="2"/>
  <c r="K254" i="6" l="1"/>
  <c r="I18" i="2"/>
  <c r="K253" i="6" l="1"/>
  <c r="H29" i="2"/>
  <c r="K252" i="6" l="1"/>
  <c r="H28" i="2"/>
  <c r="K251" i="6" l="1"/>
  <c r="H27" i="2"/>
  <c r="K250" i="6" l="1"/>
  <c r="H26" i="2"/>
  <c r="K249" i="6" l="1"/>
  <c r="H25" i="2"/>
  <c r="K248" i="6" l="1"/>
  <c r="H24" i="2"/>
  <c r="K247" i="6" l="1"/>
  <c r="H23" i="2"/>
  <c r="K246" i="6" l="1"/>
  <c r="H22" i="2"/>
  <c r="K245" i="6" l="1"/>
  <c r="H21" i="2"/>
  <c r="K244" i="6" l="1"/>
  <c r="H20" i="2"/>
  <c r="K243" i="6" l="1"/>
  <c r="H19" i="2"/>
  <c r="K242" i="6" l="1"/>
  <c r="H18" i="2"/>
  <c r="K241" i="6" l="1"/>
  <c r="G29" i="2"/>
  <c r="K240" i="6" l="1"/>
  <c r="G28" i="2"/>
  <c r="K239" i="6" l="1"/>
  <c r="G27" i="2"/>
  <c r="K238" i="6" l="1"/>
  <c r="G26" i="2"/>
  <c r="K237" i="6" l="1"/>
  <c r="G25" i="2"/>
  <c r="K236" i="6" l="1"/>
  <c r="G24" i="2"/>
  <c r="K235" i="6" l="1"/>
  <c r="G23" i="2"/>
  <c r="K234" i="6" l="1"/>
  <c r="G22" i="2"/>
  <c r="K233" i="6" l="1"/>
  <c r="G21" i="2"/>
  <c r="K232" i="6" l="1"/>
  <c r="G20" i="2"/>
  <c r="K231" i="6" l="1"/>
  <c r="G19" i="2"/>
  <c r="K230" i="6" l="1"/>
  <c r="G18" i="2"/>
  <c r="K229" i="6" l="1"/>
  <c r="F29" i="2"/>
  <c r="K228" i="6" l="1"/>
  <c r="F28" i="2"/>
  <c r="K227" i="6" l="1"/>
  <c r="F27" i="2"/>
  <c r="K226" i="6" l="1"/>
  <c r="F26" i="2"/>
  <c r="K225" i="6" l="1"/>
  <c r="F25" i="2"/>
  <c r="K224" i="6" l="1"/>
  <c r="F24" i="2"/>
  <c r="K223" i="6" l="1"/>
  <c r="F23" i="2"/>
  <c r="K222" i="6" l="1"/>
  <c r="F22" i="2"/>
  <c r="K221" i="6" l="1"/>
  <c r="F21" i="2"/>
  <c r="K220" i="6" l="1"/>
  <c r="F20" i="2"/>
  <c r="K219" i="6" l="1"/>
  <c r="F19" i="2"/>
  <c r="K218" i="6" l="1"/>
  <c r="F18" i="2"/>
  <c r="K217" i="6" l="1"/>
  <c r="E29" i="2"/>
  <c r="K216" i="6" l="1"/>
  <c r="E28" i="2"/>
  <c r="K215" i="6" l="1"/>
  <c r="E27" i="2"/>
  <c r="K214" i="6" l="1"/>
  <c r="E26" i="2"/>
  <c r="E25" i="2" l="1"/>
  <c r="K213" i="6"/>
  <c r="K212" i="6" l="1"/>
  <c r="E24" i="2"/>
  <c r="K211" i="6" l="1"/>
  <c r="E23" i="2"/>
  <c r="K210" i="6" l="1"/>
  <c r="E22" i="2"/>
  <c r="K209" i="6" l="1"/>
  <c r="E21" i="2"/>
  <c r="K208" i="6" l="1"/>
  <c r="E20" i="2"/>
  <c r="K207" i="6" l="1"/>
  <c r="E19" i="2"/>
  <c r="K206" i="6" l="1"/>
  <c r="E18" i="2"/>
  <c r="K205" i="6" l="1"/>
  <c r="D29" i="2"/>
  <c r="K204" i="6" l="1"/>
  <c r="D28" i="2"/>
  <c r="K203" i="6" l="1"/>
  <c r="D27" i="2"/>
  <c r="K202" i="6" l="1"/>
  <c r="D26" i="2"/>
  <c r="K201" i="6" l="1"/>
  <c r="D25" i="2"/>
  <c r="K200" i="6" l="1"/>
  <c r="D24" i="2"/>
  <c r="K199" i="6" l="1"/>
  <c r="D23" i="2"/>
  <c r="K198" i="6" l="1"/>
  <c r="D22" i="2"/>
  <c r="K197" i="6" l="1"/>
  <c r="D21" i="2"/>
  <c r="K196" i="6" l="1"/>
  <c r="D20" i="2"/>
  <c r="K195" i="6" l="1"/>
  <c r="D19" i="2"/>
  <c r="K194" i="6" l="1"/>
  <c r="D18" i="2"/>
  <c r="K193" i="6" l="1"/>
  <c r="C29" i="2"/>
  <c r="K192" i="6" l="1"/>
  <c r="C28" i="2"/>
  <c r="K191" i="6" l="1"/>
  <c r="C27" i="2"/>
  <c r="K190" i="6" l="1"/>
  <c r="C26" i="2"/>
  <c r="K189" i="6" l="1"/>
  <c r="C25" i="2"/>
  <c r="K188" i="6" l="1"/>
  <c r="C24" i="2"/>
  <c r="K187" i="6" l="1"/>
  <c r="C23" i="2"/>
  <c r="K186" i="6" l="1"/>
  <c r="C22" i="2"/>
  <c r="K185" i="6" l="1"/>
  <c r="C21" i="2"/>
  <c r="K184" i="6" l="1"/>
  <c r="C20" i="2"/>
  <c r="K183" i="6" l="1"/>
  <c r="C19" i="2"/>
  <c r="K182" i="6" l="1"/>
  <c r="C18" i="2"/>
  <c r="K181" i="6" l="1"/>
  <c r="B29" i="2"/>
  <c r="K180" i="6" l="1"/>
  <c r="B28" i="2"/>
  <c r="K179" i="6" l="1"/>
  <c r="B27" i="2"/>
  <c r="K178" i="6" l="1"/>
  <c r="B26" i="2"/>
  <c r="K177" i="6" l="1"/>
  <c r="B25" i="2"/>
  <c r="K176" i="6" l="1"/>
  <c r="B24" i="2"/>
  <c r="K175" i="6" l="1"/>
  <c r="B23" i="2"/>
  <c r="K174" i="6" l="1"/>
  <c r="B22" i="2"/>
  <c r="K173" i="6" l="1"/>
  <c r="B21" i="2"/>
  <c r="K172" i="6" l="1"/>
  <c r="B20" i="2"/>
  <c r="K171" i="6" l="1"/>
  <c r="B19" i="2"/>
  <c r="K170" i="6" l="1"/>
  <c r="B18" i="2"/>
  <c r="K169" i="6" l="1"/>
  <c r="K16" i="2"/>
  <c r="K168" i="6" l="1"/>
  <c r="K15" i="2"/>
  <c r="K167" i="6" l="1"/>
  <c r="K14" i="2"/>
  <c r="K166" i="6" l="1"/>
  <c r="K13" i="2"/>
  <c r="K165" i="6" l="1"/>
  <c r="K12" i="2"/>
  <c r="K164" i="6" l="1"/>
  <c r="K11" i="2"/>
  <c r="K163" i="6" l="1"/>
  <c r="K10" i="2"/>
  <c r="K162" i="6" l="1"/>
  <c r="K9" i="2"/>
  <c r="K161" i="6" l="1"/>
  <c r="K8" i="2"/>
  <c r="K160" i="6" l="1"/>
  <c r="K7" i="2"/>
  <c r="K159" i="6" l="1"/>
  <c r="K6" i="2"/>
  <c r="K158" i="6" l="1"/>
  <c r="K5" i="2"/>
  <c r="K157" i="6" l="1"/>
  <c r="J16" i="2"/>
  <c r="K156" i="6" l="1"/>
  <c r="J15" i="2"/>
  <c r="K155" i="6" l="1"/>
  <c r="J14" i="2"/>
  <c r="K154" i="6" l="1"/>
  <c r="J13" i="2"/>
  <c r="K153" i="6" l="1"/>
  <c r="J12" i="2"/>
  <c r="K152" i="6" l="1"/>
  <c r="J11" i="2"/>
  <c r="K151" i="6" l="1"/>
  <c r="J10" i="2"/>
  <c r="K150" i="6" l="1"/>
  <c r="J9" i="2"/>
  <c r="K149" i="6" l="1"/>
  <c r="J8" i="2"/>
  <c r="K148" i="6" l="1"/>
  <c r="J7" i="2"/>
  <c r="K147" i="6" l="1"/>
  <c r="J6" i="2"/>
  <c r="K146" i="6" l="1"/>
  <c r="J5" i="2"/>
  <c r="K145" i="6" l="1"/>
  <c r="I16" i="2"/>
  <c r="K144" i="6" l="1"/>
  <c r="I15" i="2"/>
  <c r="K143" i="6" l="1"/>
  <c r="I14" i="2"/>
  <c r="K142" i="6" l="1"/>
  <c r="I13" i="2"/>
  <c r="K141" i="6" l="1"/>
  <c r="I12" i="2"/>
  <c r="K140" i="6" l="1"/>
  <c r="I11" i="2"/>
  <c r="K139" i="6" l="1"/>
  <c r="I10" i="2"/>
  <c r="K138" i="6" l="1"/>
  <c r="I9" i="2"/>
  <c r="K137" i="6" l="1"/>
  <c r="I8" i="2"/>
  <c r="K136" i="6" l="1"/>
  <c r="I7" i="2"/>
  <c r="K135" i="6" l="1"/>
  <c r="I6" i="2"/>
  <c r="K134" i="6" l="1"/>
  <c r="I5" i="2"/>
  <c r="K133" i="6" l="1"/>
  <c r="H16" i="2"/>
  <c r="K132" i="6" l="1"/>
  <c r="H15" i="2"/>
  <c r="K131" i="6" l="1"/>
  <c r="H14" i="2"/>
  <c r="K130" i="6" l="1"/>
  <c r="H13" i="2"/>
  <c r="K129" i="6" l="1"/>
  <c r="H12" i="2"/>
  <c r="K128" i="6" l="1"/>
  <c r="H11" i="2"/>
  <c r="K127" i="6" l="1"/>
  <c r="H10" i="2"/>
  <c r="K126" i="6" l="1"/>
  <c r="H9" i="2"/>
  <c r="K125" i="6" l="1"/>
  <c r="H8" i="2"/>
  <c r="K124" i="6" l="1"/>
  <c r="H7" i="2"/>
  <c r="K123" i="6" l="1"/>
  <c r="H6" i="2"/>
  <c r="K122" i="6" l="1"/>
  <c r="H5" i="2"/>
  <c r="K121" i="6" l="1"/>
  <c r="G16" i="2"/>
  <c r="K120" i="6" l="1"/>
  <c r="G15" i="2"/>
  <c r="K119" i="6" l="1"/>
  <c r="G14" i="2"/>
  <c r="K118" i="6" l="1"/>
  <c r="G13" i="2"/>
  <c r="K117" i="6" l="1"/>
  <c r="G12" i="2"/>
  <c r="K116" i="6" l="1"/>
  <c r="G11" i="2"/>
  <c r="K115" i="6" l="1"/>
  <c r="G10" i="2"/>
  <c r="K114" i="6" l="1"/>
  <c r="G9" i="2"/>
  <c r="K113" i="6" l="1"/>
  <c r="G8" i="2"/>
  <c r="K112" i="6" l="1"/>
  <c r="G7" i="2"/>
  <c r="K111" i="6" l="1"/>
  <c r="G6" i="2"/>
  <c r="K110" i="6" l="1"/>
  <c r="G5" i="2"/>
  <c r="K109" i="6" l="1"/>
  <c r="F16" i="2"/>
  <c r="K108" i="6" l="1"/>
  <c r="F15" i="2"/>
  <c r="K107" i="6" l="1"/>
  <c r="F14" i="2"/>
  <c r="K106" i="6" l="1"/>
  <c r="F13" i="2"/>
  <c r="K105" i="6" l="1"/>
  <c r="F12" i="2"/>
  <c r="K104" i="6" l="1"/>
  <c r="F11" i="2"/>
  <c r="K103" i="6" l="1"/>
  <c r="F10" i="2"/>
  <c r="K102" i="6" l="1"/>
  <c r="F9" i="2"/>
  <c r="K101" i="6" l="1"/>
  <c r="F8" i="2"/>
  <c r="K100" i="6" l="1"/>
  <c r="F7" i="2"/>
  <c r="K99" i="6" l="1"/>
  <c r="F6" i="2"/>
  <c r="K98" i="6" l="1"/>
  <c r="F5" i="2"/>
  <c r="K97" i="6" l="1"/>
  <c r="E16" i="2"/>
  <c r="K96" i="6" l="1"/>
  <c r="E15" i="2"/>
  <c r="K95" i="6" l="1"/>
  <c r="E14" i="2"/>
  <c r="K94" i="6" l="1"/>
  <c r="E13" i="2"/>
  <c r="K93" i="6" l="1"/>
  <c r="E12" i="2"/>
  <c r="K92" i="6" l="1"/>
  <c r="E11" i="2"/>
  <c r="K91" i="6" l="1"/>
  <c r="E10" i="2"/>
  <c r="K90" i="6" l="1"/>
  <c r="E9" i="2"/>
  <c r="K89" i="6" l="1"/>
  <c r="E8" i="2"/>
  <c r="K88" i="6" l="1"/>
  <c r="E7" i="2"/>
  <c r="K87" i="6" l="1"/>
  <c r="E6" i="2"/>
  <c r="K86" i="6" l="1"/>
  <c r="E5" i="2"/>
  <c r="K85" i="6" l="1"/>
  <c r="D16" i="2"/>
  <c r="K84" i="6" l="1"/>
  <c r="D15" i="2"/>
  <c r="K83" i="6" l="1"/>
  <c r="D14" i="2"/>
  <c r="K82" i="6" l="1"/>
  <c r="D13" i="2"/>
  <c r="K81" i="6" l="1"/>
  <c r="D12" i="2"/>
  <c r="K80" i="6" l="1"/>
  <c r="D11" i="2"/>
  <c r="K79" i="6" l="1"/>
  <c r="D10" i="2"/>
  <c r="K78" i="6" l="1"/>
  <c r="D9" i="2"/>
  <c r="K77" i="6" l="1"/>
  <c r="D8" i="2"/>
  <c r="K76" i="6" l="1"/>
  <c r="D7" i="2"/>
  <c r="K75" i="6" l="1"/>
  <c r="D6" i="2"/>
  <c r="K74" i="6" l="1"/>
  <c r="D5" i="2"/>
  <c r="K73" i="6" l="1"/>
  <c r="C16" i="2"/>
  <c r="K72" i="6" l="1"/>
  <c r="C15" i="2"/>
  <c r="K71" i="6" l="1"/>
  <c r="C14" i="2"/>
  <c r="K70" i="6" l="1"/>
  <c r="C13" i="2"/>
  <c r="K69" i="6" l="1"/>
  <c r="C12" i="2"/>
  <c r="K68" i="6" l="1"/>
  <c r="C11" i="2"/>
  <c r="K67" i="6" l="1"/>
  <c r="C10" i="2"/>
  <c r="K66" i="6" l="1"/>
  <c r="C9" i="2"/>
  <c r="K65" i="6" l="1"/>
  <c r="C8" i="2"/>
  <c r="K64" i="6" l="1"/>
  <c r="C7" i="2"/>
  <c r="K63" i="6" l="1"/>
  <c r="C6" i="2"/>
  <c r="K62" i="6" l="1"/>
  <c r="C5" i="2"/>
  <c r="K61" i="6" l="1"/>
  <c r="B16" i="2"/>
  <c r="K60" i="6" l="1"/>
  <c r="B15" i="2"/>
  <c r="K59" i="6" l="1"/>
  <c r="B14" i="2"/>
  <c r="K58" i="6" l="1"/>
  <c r="B13" i="2"/>
  <c r="K57" i="6" l="1"/>
  <c r="B12" i="2"/>
  <c r="K56" i="6" l="1"/>
  <c r="B11" i="2"/>
  <c r="K55" i="6" l="1"/>
  <c r="B10" i="2"/>
  <c r="K54" i="6" l="1"/>
  <c r="B9" i="2"/>
  <c r="K53" i="6" l="1"/>
  <c r="B8" i="2"/>
  <c r="K52" i="6" l="1"/>
  <c r="B7" i="2"/>
  <c r="K51" i="6" l="1"/>
  <c r="B6" i="2"/>
  <c r="K50" i="6" l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12" i="6" s="1"/>
  <c r="K11" i="6" s="1"/>
  <c r="K10" i="6" s="1"/>
  <c r="K9" i="6" s="1"/>
  <c r="K8" i="6" s="1"/>
  <c r="K7" i="6" s="1"/>
  <c r="K6" i="6" s="1"/>
  <c r="K5" i="6" s="1"/>
  <c r="K4" i="6" s="1"/>
  <c r="B5" i="2"/>
</calcChain>
</file>

<file path=xl/sharedStrings.xml><?xml version="1.0" encoding="utf-8"?>
<sst xmlns="http://schemas.openxmlformats.org/spreadsheetml/2006/main" count="283" uniqueCount="100">
  <si>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</si>
  <si>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</si>
  <si>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</si>
  <si>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</si>
  <si>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</si>
  <si>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</si>
  <si>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</si>
  <si>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</si>
  <si>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</si>
  <si>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</si>
  <si>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</si>
  <si>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</si>
  <si>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</si>
  <si>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</si>
  <si>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</si>
  <si>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</si>
  <si>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</si>
  <si>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</si>
  <si>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</si>
  <si>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TABELA ÚNICA DE ATUALIZAÇÃO E CONVERSÃO DE DÉBITOS TRABALHISTAS</t>
  </si>
  <si>
    <t>Atenção! Observe que há linhas ocultas para o período de 2032 a 2042. Antes de publicar, não equeça de validar as respectivas fórmulas.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</si>
  <si>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</si>
  <si>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</si>
  <si>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</si>
  <si>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</si>
  <si>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</si>
  <si>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</si>
  <si>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</si>
  <si>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</si>
  <si>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</si>
  <si>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</si>
  <si>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</si>
  <si>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</si>
  <si>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</si>
  <si>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</si>
  <si>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</si>
  <si>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</si>
  <si>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</si>
  <si>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</si>
  <si>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</si>
  <si>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</si>
  <si>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</si>
  <si>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</si>
  <si>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</si>
  <si>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</si>
  <si>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</si>
  <si>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</si>
  <si>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</si>
  <si>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</si>
  <si>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</si>
  <si>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</si>
  <si>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</si>
  <si>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</si>
  <si>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</si>
  <si>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</si>
  <si>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</si>
  <si>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</si>
  <si>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</si>
  <si>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</si>
  <si>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</si>
  <si>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</si>
  <si>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</si>
  <si>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</si>
  <si>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</si>
  <si>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</si>
  <si>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</si>
  <si>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</si>
  <si>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</si>
  <si>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</si>
  <si>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</si>
  <si>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</si>
  <si>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</si>
  <si>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</si>
  <si>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</si>
  <si>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</si>
  <si>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</si>
  <si>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</si>
  <si>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</si>
  <si>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</si>
  <si>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</si>
  <si>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</si>
  <si>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</si>
  <si>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</si>
  <si>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</si>
  <si>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</si>
  <si>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</si>
  <si>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</si>
  <si>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</si>
  <si>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</si>
  <si>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</si>
  <si>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</si>
  <si>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</si>
  <si>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</si>
  <si>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</si>
  <si>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</si>
  <si>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</si>
  <si>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</si>
  <si>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consideram as conversões de moeda do Plano Verão e Plano Real. 
4) Em cumprimento ao §2º do art. 1º da Resolução nº 306/2021 do Conselho Superior da Justiça do Trabalho, a tabela de atualização de débitos trabalhistas usa o índice TR até 1999 e índice IPCA-E a partir de jan/2000.
Lembramos que, diferentemente da TR, que é pré-fixada, IPCA e SELIC são índices pós-fixados, portanto não estão disponíveis para o mês em curso.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</si>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</sst>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90">
    <xf numFmtId="0" fontId="0" fillId="0" borderId="0" xfId="0"/>
    <xf numFmtId="168" fontId="11" fillId="0" borderId="1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166" fontId="11" fillId="0" borderId="1" xfId="0" applyNumberFormat="1" applyFont="1" applyFill="1" applyBorder="1" applyAlignment="1" applyProtection="1">
      <alignment horizontal="right" shrinkToFit="1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167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167" fontId="4" fillId="0" borderId="0" xfId="0" applyNumberFormat="1" applyFont="1" applyBorder="1" applyAlignment="1" applyProtection="1">
      <alignment horizontal="center" vertical="center" wrapText="1"/>
      <protection hidden="1"/>
    </xf>
    <xf numFmtId="165" fontId="4" fillId="0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0" borderId="9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65" fontId="1" fillId="0" borderId="9" xfId="0" applyNumberFormat="1" applyFont="1" applyFill="1" applyBorder="1" applyAlignment="1" applyProtection="1">
      <alignment vertical="center"/>
      <protection locked="0" hidden="1"/>
    </xf>
    <xf numFmtId="165" fontId="4" fillId="0" borderId="11" xfId="0" applyNumberFormat="1" applyFont="1" applyFill="1" applyBorder="1" applyAlignment="1" applyProtection="1">
      <alignment vertical="center"/>
      <protection hidden="1"/>
    </xf>
    <xf numFmtId="166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5" fontId="1" fillId="4" borderId="0" xfId="0" applyNumberFormat="1" applyFont="1" applyFill="1" applyAlignment="1" applyProtection="1">
      <alignment vertical="center"/>
      <protection hidden="1"/>
    </xf>
    <xf numFmtId="166" fontId="4" fillId="0" borderId="0" xfId="0" applyNumberFormat="1" applyFont="1" applyFill="1" applyAlignment="1" applyProtection="1">
      <alignment horizontal="center" vertical="center"/>
      <protection hidden="1"/>
    </xf>
    <xf numFmtId="169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0" fontId="16" fillId="7" borderId="0" xfId="0" applyFont="1" applyFill="1" applyAlignment="1" applyProtection="1">
      <alignment vertical="center"/>
      <protection hidden="1"/>
    </xf>
    <xf numFmtId="165" fontId="4" fillId="5" borderId="11" xfId="0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165" fontId="4" fillId="5" borderId="0" xfId="0" applyNumberFormat="1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165" fontId="4" fillId="4" borderId="11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0" xfId="3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4" fillId="0" borderId="9" xfId="0" applyNumberFormat="1" applyFont="1" applyFill="1" applyBorder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2" fontId="4" fillId="0" borderId="0" xfId="2" applyNumberFormat="1" applyFont="1" applyFill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165" fontId="19" fillId="0" borderId="1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164" fontId="0" fillId="0" borderId="9" xfId="0" applyNumberFormat="1" applyFill="1" applyBorder="1" applyAlignment="1" applyProtection="1">
      <alignment horizontal="center" vertical="center" wrapText="1"/>
      <protection hidden="1"/>
    </xf>
    <xf numFmtId="164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 wrapText="1"/>
      <protection locked="0" hidden="1"/>
    </xf>
    <xf numFmtId="165" fontId="19" fillId="0" borderId="11" xfId="0" applyNumberFormat="1" applyFont="1" applyFill="1" applyBorder="1" applyAlignment="1" applyProtection="1">
      <alignment horizontal="center" vertical="center"/>
      <protection locked="0" hidden="1"/>
    </xf>
    <xf numFmtId="168" fontId="0" fillId="0" borderId="0" xfId="0" applyNumberForma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6" fontId="4" fillId="4" borderId="9" xfId="0" applyNumberFormat="1" applyFont="1" applyFill="1" applyBorder="1" applyAlignment="1" applyProtection="1">
      <alignment horizontal="center" vertical="center"/>
      <protection hidden="1"/>
    </xf>
    <xf numFmtId="164" fontId="4" fillId="4" borderId="9" xfId="0" applyNumberFormat="1" applyFont="1" applyFill="1" applyBorder="1" applyAlignment="1" applyProtection="1">
      <alignment horizontal="center" vertical="center" shrinkToFit="1"/>
      <protection hidden="1"/>
    </xf>
    <xf numFmtId="166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165" fontId="4" fillId="4" borderId="11" xfId="0" applyNumberFormat="1" applyFont="1" applyFill="1" applyBorder="1" applyAlignment="1" applyProtection="1">
      <alignment horizontal="left" vertical="center"/>
      <protection hidden="1"/>
    </xf>
    <xf numFmtId="49" fontId="0" fillId="0" borderId="0" xfId="0" applyNumberFormat="1" applyFill="1" applyBorder="1" applyAlignment="1" applyProtection="1">
      <alignment vertical="center"/>
      <protection hidden="1"/>
    </xf>
    <xf numFmtId="49" fontId="0" fillId="0" borderId="0" xfId="0" applyNumberFormat="1" applyFill="1" applyBorder="1" applyAlignment="1" applyProtection="1">
      <alignment vertical="center" wrapTex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65" fontId="3" fillId="0" borderId="11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164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horizontal="center" vertical="center"/>
      <protection hidden="1"/>
    </xf>
    <xf numFmtId="166" fontId="0" fillId="0" borderId="9" xfId="0" applyNumberFormat="1" applyFill="1" applyBorder="1" applyAlignment="1" applyProtection="1">
      <alignment vertical="center"/>
      <protection hidden="1"/>
    </xf>
    <xf numFmtId="165" fontId="4" fillId="5" borderId="9" xfId="0" applyNumberFormat="1" applyFont="1" applyFill="1" applyBorder="1" applyAlignment="1" applyProtection="1">
      <alignment vertical="center"/>
      <protection hidden="1"/>
    </xf>
    <xf numFmtId="164" fontId="4" fillId="5" borderId="9" xfId="0" applyNumberFormat="1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165" fontId="4" fillId="5" borderId="11" xfId="0" applyNumberFormat="1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164" fontId="14" fillId="5" borderId="9" xfId="0" applyNumberFormat="1" applyFont="1" applyFill="1" applyBorder="1" applyAlignment="1" applyProtection="1">
      <alignment horizontal="center" vertical="center" shrinkToFit="1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166" fontId="8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/>
      <protection locked="0" hidden="1"/>
    </xf>
    <xf numFmtId="167" fontId="0" fillId="0" borderId="0" xfId="0" applyNumberFormat="1" applyProtection="1">
      <protection hidden="1"/>
    </xf>
    <xf numFmtId="167" fontId="0" fillId="0" borderId="0" xfId="0" applyNumberFormat="1" applyBorder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3" fillId="0" borderId="0" xfId="3" applyAlignment="1" applyProtection="1">
      <protection hidden="1"/>
    </xf>
    <xf numFmtId="2" fontId="0" fillId="0" borderId="0" xfId="0" applyNumberFormat="1" applyAlignment="1" applyProtection="1">
      <alignment horizontal="center" vertical="center" wrapText="1"/>
      <protection locked="0" hidden="1"/>
    </xf>
    <xf numFmtId="167" fontId="1" fillId="0" borderId="0" xfId="0" applyNumberFormat="1" applyFont="1" applyAlignment="1" applyProtection="1">
      <alignment horizontal="center" vertical="center" wrapText="1"/>
      <protection hidden="1"/>
    </xf>
    <xf numFmtId="167" fontId="0" fillId="0" borderId="0" xfId="0" applyNumberFormat="1" applyBorder="1" applyAlignment="1" applyProtection="1">
      <alignment horizontal="center" vertical="center" wrapText="1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2" fontId="7" fillId="0" borderId="0" xfId="2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horizontal="center" vertical="center" wrapText="1"/>
      <protection hidden="1"/>
    </xf>
    <xf numFmtId="165" fontId="0" fillId="0" borderId="9" xfId="0" applyNumberFormat="1" applyFill="1" applyBorder="1" applyProtection="1">
      <protection hidden="1"/>
    </xf>
    <xf numFmtId="2" fontId="0" fillId="6" borderId="9" xfId="2" applyNumberFormat="1" applyFont="1" applyFill="1" applyBorder="1" applyAlignment="1" applyProtection="1">
      <alignment horizontal="center"/>
      <protection hidden="1"/>
    </xf>
    <xf numFmtId="166" fontId="0" fillId="0" borderId="9" xfId="2" applyNumberFormat="1" applyFont="1" applyFill="1" applyBorder="1" applyAlignment="1" applyProtection="1">
      <alignment horizontal="center"/>
      <protection hidden="1"/>
    </xf>
    <xf numFmtId="166" fontId="0" fillId="0" borderId="11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13" xfId="0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9" xfId="0" applyNumberFormat="1" applyFill="1" applyBorder="1" applyProtection="1">
      <protection hidden="1"/>
    </xf>
    <xf numFmtId="166" fontId="0" fillId="4" borderId="0" xfId="2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166" fontId="8" fillId="0" borderId="0" xfId="0" applyNumberFormat="1" applyFont="1" applyFill="1" applyProtection="1">
      <protection hidden="1"/>
    </xf>
    <xf numFmtId="166" fontId="8" fillId="4" borderId="0" xfId="0" applyNumberFormat="1" applyFont="1" applyFill="1" applyProtection="1">
      <protection hidden="1"/>
    </xf>
    <xf numFmtId="2" fontId="0" fillId="0" borderId="0" xfId="2" applyNumberFormat="1" applyFont="1" applyFill="1" applyAlignment="1" applyProtection="1">
      <alignment horizontal="center"/>
      <protection hidden="1"/>
    </xf>
    <xf numFmtId="164" fontId="0" fillId="0" borderId="0" xfId="0" applyNumberFormat="1" applyFill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4" fillId="0" borderId="0" xfId="6" applyFont="1" applyProtection="1">
      <protection hidden="1"/>
    </xf>
    <xf numFmtId="0" fontId="1" fillId="0" borderId="0" xfId="6" applyFont="1" applyProtection="1">
      <protection hidden="1"/>
    </xf>
    <xf numFmtId="0" fontId="1" fillId="0" borderId="0" xfId="6" applyFont="1" applyAlignment="1" applyProtection="1">
      <alignment wrapText="1"/>
      <protection hidden="1"/>
    </xf>
    <xf numFmtId="1" fontId="1" fillId="0" borderId="0" xfId="4" applyNumberFormat="1" applyFont="1" applyAlignment="1" applyProtection="1">
      <alignment horizontal="center" vertical="center"/>
      <protection hidden="1"/>
    </xf>
    <xf numFmtId="0" fontId="7" fillId="9" borderId="9" xfId="6" applyFont="1" applyFill="1" applyBorder="1" applyAlignment="1" applyProtection="1">
      <alignment horizontal="center" vertical="center" wrapText="1"/>
      <protection hidden="1"/>
    </xf>
    <xf numFmtId="49" fontId="7" fillId="9" borderId="9" xfId="6" applyNumberFormat="1" applyFont="1" applyFill="1" applyBorder="1" applyAlignment="1" applyProtection="1">
      <alignment horizontal="center" vertical="center" wrapText="1"/>
      <protection hidden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6" applyFont="1" applyAlignment="1" applyProtection="1">
      <alignment vertical="center"/>
      <protection hidden="1"/>
    </xf>
    <xf numFmtId="165" fontId="1" fillId="8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 wrapText="1"/>
      <protection hidden="1"/>
    </xf>
    <xf numFmtId="0" fontId="1" fillId="0" borderId="9" xfId="6" applyFont="1" applyFill="1" applyBorder="1" applyAlignment="1" applyProtection="1">
      <alignment vertical="center" wrapText="1"/>
      <protection hidden="1"/>
    </xf>
    <xf numFmtId="1" fontId="1" fillId="0" borderId="9" xfId="4" applyNumberFormat="1" applyFont="1" applyBorder="1" applyAlignment="1" applyProtection="1">
      <alignment horizontal="center" vertical="center"/>
      <protection locked="0" hidden="1"/>
    </xf>
    <xf numFmtId="49" fontId="1" fillId="0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/>
      <protection hidden="1"/>
    </xf>
    <xf numFmtId="49" fontId="23" fillId="0" borderId="9" xfId="5" applyNumberFormat="1" applyFont="1" applyFill="1" applyBorder="1" applyAlignment="1" applyProtection="1">
      <alignment vertical="center" wrapText="1"/>
      <protection hidden="1"/>
    </xf>
    <xf numFmtId="49" fontId="1" fillId="0" borderId="9" xfId="6" applyNumberFormat="1" applyFont="1" applyFill="1" applyBorder="1" applyAlignment="1" applyProtection="1">
      <alignment vertical="center" wrapText="1"/>
      <protection hidden="1"/>
    </xf>
    <xf numFmtId="0" fontId="1" fillId="0" borderId="9" xfId="6" applyFont="1" applyFill="1" applyBorder="1" applyAlignment="1" applyProtection="1">
      <alignment vertical="center"/>
      <protection hidden="1"/>
    </xf>
    <xf numFmtId="165" fontId="4" fillId="8" borderId="9" xfId="6" applyNumberFormat="1" applyFont="1" applyFill="1" applyBorder="1" applyAlignment="1" applyProtection="1">
      <alignment horizontal="center" vertical="center"/>
      <protection hidden="1"/>
    </xf>
    <xf numFmtId="0" fontId="4" fillId="0" borderId="9" xfId="6" applyFont="1" applyFill="1" applyBorder="1" applyAlignment="1" applyProtection="1">
      <alignment vertical="center"/>
      <protection hidden="1"/>
    </xf>
    <xf numFmtId="49" fontId="23" fillId="0" borderId="9" xfId="5" applyNumberFormat="1" applyFill="1" applyBorder="1" applyAlignment="1" applyProtection="1">
      <alignment vertical="center"/>
      <protection hidden="1"/>
    </xf>
    <xf numFmtId="0" fontId="23" fillId="0" borderId="9" xfId="5" applyFill="1" applyBorder="1" applyAlignment="1" applyProtection="1">
      <alignment vertical="center"/>
      <protection hidden="1"/>
    </xf>
    <xf numFmtId="165" fontId="1" fillId="0" borderId="0" xfId="6" applyNumberFormat="1" applyFont="1" applyFill="1" applyBorder="1" applyAlignment="1" applyProtection="1">
      <alignment horizontal="center" vertical="center"/>
      <protection hidden="1"/>
    </xf>
    <xf numFmtId="169" fontId="18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justify" vertical="justify" wrapText="1"/>
      <protection locked="0" hidden="1"/>
    </xf>
    <xf numFmtId="0" fontId="11" fillId="0" borderId="6" xfId="0" applyFont="1" applyBorder="1" applyAlignment="1" applyProtection="1">
      <alignment horizontal="justify" vertical="justify" wrapText="1"/>
      <protection hidden="1"/>
    </xf>
    <xf numFmtId="0" fontId="14" fillId="2" borderId="9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165" fontId="9" fillId="3" borderId="12" xfId="0" applyNumberFormat="1" applyFont="1" applyFill="1" applyBorder="1" applyAlignment="1" applyProtection="1">
      <alignment horizontal="left" vertical="center"/>
      <protection hidden="1"/>
    </xf>
    <xf numFmtId="165" fontId="9" fillId="3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justify" vertical="center" wrapText="1"/>
      <protection locked="0"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165" fontId="1" fillId="0" borderId="0" xfId="6" applyNumberFormat="1" applyFont="1" applyFill="1" applyBorder="1" applyAlignment="1" applyProtection="1">
      <alignment horizontal="left" vertical="center" wrapText="1"/>
      <protection hidden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Drop" dropStyle="combo" dx="16" fmlaLink="'Tab-Acumulado'!$I$2" fmlaRange="'Tab-Acumulado'!$J$3:$J$1000" sel="683" val="682"/>
</file>

<file path=xl/ctrlProps/ctrlProp2.xml><?xml version="1.0" encoding="utf-8"?>
<formControlPr xmlns="http://schemas.microsoft.com/office/spreadsheetml/2009/9/main" objectType="Drop" dropStyle="combo" dx="16" fmlaLink="FADT!$M$2" fmlaRange="FADT!$N$3:$N$1000" sel="678" val="67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9</xdr:col>
          <xdr:colOff>152400</xdr:colOff>
          <xdr:row>3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0.1507</v>
          </cell>
          <cell r="H1">
            <v>44896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1.0229409655924444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1.0229409655924444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1.0229409655924444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0.95160370813127126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0.95160370813127126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0.95160370813127126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0.89714942922556706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0.89714942922556706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0.89714942922556706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0.84437577444744683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0.84437577444744683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0.84437577444744683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0.80736873661473207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0.80736873661473207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0.80736873661473207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0.77618533552302738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0.77618533552302738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0.77618533552302738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0.74105807135375246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0.74105807135375246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0.74105807135375246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0.68886760189189722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0.68886760189189722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0.68886760189189722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0.65247224342318177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0.65247224342318177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0.65247224342318177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0.62059955360889174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0.62059955360889174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0.62059955360889174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0.59058923414709441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0.59058923414709441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0.59058923414709441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0.56681426642339183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0.56681426642339183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0.56681426642339183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0.55375149026855275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0.55375149026855275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0.55375149026855275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0.52197766579620608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0.52197766579620608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0.52197766579620608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0.49486809854269909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0.49486809854269909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0.49486809854269909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0.47847955186780922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0.47847955186780922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0.47847955186780922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0.4643090711702294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0.4643090711702294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0.4643090711702294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0.43765104573296154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0.43765104573296154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0.43765104573296154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0.41994216847673149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0.41994216847673149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0.41994216847673149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0.40133909793949124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0.40133909793949124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0.40133909793949124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0.37716702881338465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0.37716702881338465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0.37716702881338465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0.35932643536487507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0.35932643536487507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0.35932643536487507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0.34643099204624334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0.34643099204624334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0.34643099204624334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0.33028186047816355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0.33028186047816355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0.33028186047816355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0.32060556765897763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0.32060556765897763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0.32060556765897763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0.31191984758317648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0.31191984758317648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0.31191984758317648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0.30203256978520204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0.30203256978520204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0.30203256978520204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0.29163277021951212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0.29163277021951212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0.29163277021951212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0.28388020065574421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0.28388020065574421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0.28388020065574421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0.27419701531886315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0.27419701531886315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0.27419701531886315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0.26401231774224754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0.26401231774224754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0.26401231774224754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0.24616647885747489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0.24616647885747489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0.24616647885747489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0.21693577197304739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0.21693577197304739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0.21693577197304739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0.20706037919021475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0.20706037919021475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0.20706037919021475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0.19693313225084169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0.19693313225084169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0.19693313225084169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0.18534225397446291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0.18534225397446291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0.18534225397446291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0.17586122368325147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0.17586122368325147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0.17586122368325147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0.16578479093336346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0.16578479093336346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0.16578479093336346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0.15541177016874266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0.15541177016874266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0.15541177016874266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0.14298689530392872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0.14298689530392872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0.14298689530392872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0.13132393761038763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0.13132393761038763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0.13132393761038763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0.12036904270194518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0.12036904270194518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0.12036904270194518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0.11346179497095958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0.11346179497095958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0.11346179497095958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0.10339447171004842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0.10339447171004842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0.10339447171004842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9.7317902924294306E-2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9.7317902924294306E-2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9.7317902924294306E-2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9.2756606095222363E-2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9.2756606095222363E-2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9.2756606095222363E-2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8.6549969315646458E-2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8.6549969315646458E-2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8.6549969315646458E-2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7.9220750659346126E-2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7.9220750659346126E-2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7.9220750659346126E-2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7.2886525311217198E-2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7.2886525311217198E-2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7.2886525311217198E-2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6.7638978382072737E-2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6.7638978382072737E-2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6.7638978382072737E-2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6.3067469768437759E-2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6.3067469768437759E-2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6.3067469768437759E-2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5.6666969557140477E-2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5.6666969557140477E-2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5.6666969557140477E-2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5.1552530632401956E-2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5.1552530632401956E-2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5.1552530632401956E-2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4.5314408661405965E-2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4.5314408661405965E-2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4.5314408661405965E-2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4.0439398707783902E-2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4.0439398707783902E-2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4.0439398707783902E-2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3.6545025566791955E-2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3.6545025566791955E-2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3.6545025566791955E-2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3.3313982370258288E-2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3.3313982370258288E-2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3.3313982370258288E-2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2.993326279678956E-2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2.993326279678956E-2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2.993326279678956E-2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2.5181420473358734E-2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2.5181420473358734E-2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2.5181420473358734E-2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2.1142893188282403E-2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2.1142893188282403E-2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2.1142893188282403E-2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1.7835907295568623E-2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1.7835907295568623E-2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1.7835907295568623E-2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1.5203850197796525E-2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1.5203850197796525E-2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1.5203850197796525E-2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1.3133773166856995E-2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1.3133773166856995E-2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1.3133773166856995E-2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1.1184929981296807E-2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1.1184929981296807E-2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1.1184929981296807E-2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9.2162033332928005E-3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9.2162033332928005E-3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9.2162033332928005E-3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7.594054136182052E-3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7.594054136182052E-3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7.594054136182052E-3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6.1599685013075866E-3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6.1599685013075866E-3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6.1599685013075866E-3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4.8540197330366793E-3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4.8540197330366793E-3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4.8540197330366793E-3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3.7482853116436211E-3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3.7482853116436211E-3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3.7482853116436211E-3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2.9294784953283696E-3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2.9294784953283696E-3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2.9294784953283696E-3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2.1598276013088742E-3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2.1598276013088742E-3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2.1598276013088742E-3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1.6677149410684992E-3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1.6677149410684992E-3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1.6677149410684992E-3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1.237185424346273E-3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1.237185424346273E-3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1.237185424346273E-3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9.0469182006678141E-4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9.0469182006678141E-4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9.0469182006678141E-4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6.4703692747355036E-4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6.4703692747355036E-4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6.4703692747355036E-4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4.8161861025422157E-4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4.8161861025422157E-4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4.8161861025422157E-4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3.7916419746119505E-4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3.7916419746119505E-4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3.7916419746119505E-4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2.7615746355513115E-4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2.7615746355513115E-4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0.20776216036347517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0.20799095040892498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0.20638320460671819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0.20353323054599787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0.20097783753727888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0.19861654501851722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0.19532905928620081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0.19202990864373795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0.18845282896137341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0.18245286644822356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0.17008415929193854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0.14558938573527563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0.12172466810284012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0.10629462190346713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8.7876026449680261E-2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7.1186950626182882E-2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6.0317890020654095E-2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5.8531911653560184E-2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5.5031190518622826E-2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5.2074676781681269E-2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4.7696443734453926E-2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4.2268991145141641E-2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3.7038908383025662E-2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3.1783320252669105E-2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2.6943470106188489E-2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2.3225940073575965E-2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1.9471392232093262E-2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1.6530809231880245E-2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1.382943629349115E-2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1.1152169526895002E-2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9.2416581686704611E-3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7.4523034684010172E-3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5.8561146076378454E-3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4.614064322262957E-3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3.5826245614474883E-3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2.9275395708261711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2.4740585021159323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2.0644122289383469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1.8604442806712367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1.6922360202576285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1.3556324763739716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1.052836654530888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0.81400700056509045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0.59875468963963996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0.43507825144574913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0.3076497323191551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0.20035801518668517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0.12834412605642506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7.4281818530168464E-2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4.0300465782426471E-2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4.0300465782426471E-2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3.8242992771328969E-2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3.4890058180210716E-2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3.149206442838768E-2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2.8478987546018884E-2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2.5236143151102244E-2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2.2193424633807267E-2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1.9027284494004856E-2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1.5937083921605543E-2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1.3257702288998871E-2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1.2390375971026981E-2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1.1419701355785237E-2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1.0483523253430093E-2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9.6187936998165819E-3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8.7923159961760342E-3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7.9893830042490083E-3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7.136563648279597E-3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6.1111180409998264E-3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5.1023779251898023E-3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3.9092690202189723E-3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3.0441278063347904E-3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2.4259864570726733E-3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1.9313640780554027E-3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1.554167526197273E-3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1.2835873616953812E-3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1.0713524696068404E-3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8.8505220255832937E-4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7.155406278262829E-4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5.8070169910185029E-4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4.6315335086349435E-4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3.703153100422168E-4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3.0036118179201993E-4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2.4232447489996728E-4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1.9116793538968702E-4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1.5124045521335998E-4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1.2021338145883473E-4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9.3755561892711531E-5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7.285946681124614E-5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5.6011275223897712E-5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4.2963316118660513E-5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3.2220876045193129E-2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2.393468730143599E-2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1.7530716546865884E-2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1.2875085595524298E-2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9.4116122774300422E-3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6.6541376395857195E-3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4.7577131700169591E-3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3.3540452379393435E-3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2.2977634020273641E-3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1.5690818096335455E-3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1.0683085463043323E-3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2.7972542518142656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2.7388831736181163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2.6736696960614807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2.6070567880695164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2.5330659321902393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2.4623209878872507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2.4116450896190851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2.3677679811602053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2.314538230925383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2.2369885489006442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2.166635720422796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2.1058544436166873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2.0447074668213934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1.9928048641349974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1.9548936123114415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1.9230857736158355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1.8958107444356402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1.8707427910357608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1.8475997564860169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1.8299861398895798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1.815212128376722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1.8033156550006826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1.7927598847989863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1.7818921247302564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1.7715269207171402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1.7604799092863683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1.7489021768754527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1.736022625020426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1.7219952517000772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1.7071143360328784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1.6945072024466754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1.6833700263523286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1.6728045925458093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1.6624789358750891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1.6519822407175697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1.6412566286493464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1.6305277560147691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1.6203680483516045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1.6099452627207502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1.5994639752906703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1.5753081993616587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1.554961527770778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1.5373450903801122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1.5305174520266214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1.5168731777923787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1.5097471711445762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1.502919408272793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1.4955716646841997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1.4873865763545207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1.4818311912186419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1.4751752007130245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1.4621735534755205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1.4532563723746299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1.4425325851367237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1.4351230448561314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1.4233123985727747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1.4069718277651106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1.3984524554067725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1.3904421183628841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1.3861340138478448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1.3820803721164272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1.3780220970406425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1.3742908972545962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1.3711851628607168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1.3684509977671779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1.3643606445548027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1.3614349209097676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1.3582728616877584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1.3552344261044322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1.3534735570067664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1.3501090851665316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1.3472260214805631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1.3451450820386495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1.342426668035877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1.3410346740442189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1.3392721918397577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1.337670999653173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1.3363466800932007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1.334519722592971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1.334028799994573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1.3317328924879237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1.3296772115189155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1.3272523215274847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1.3253200049602527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1.3220927764928339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1.3175656210190125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1.3154254238544014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1.3116047193070601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1.3090808115024835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1.3064900417496936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1.3031136742197902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1.301589512900184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1.2993053341227963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1.296250072701439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1.293531070391476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1.291487936475971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1.2880668309729071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1.2848790460596331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1.2823720087824635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1.2788322012494051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1.2754598853126384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1.2708733035600901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1.2647040770721323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1.2595198931917551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1.2547743366505428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1.2495462352024558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1.2437627384685768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1.2386027195389775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1.2318705469996245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1.2269162591451963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1.2228027506918691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1.2188864684686793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1.2167255638672512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1.2144193814618549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1.2128669118147322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1.2123116730684667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1.2101600085732234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1.2091032523306864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1.2072368641387279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1.2051146572273506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1.2027668563238065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1.200360134254626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1.1982894900158785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1.1969632547296378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1.1955931050312718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1.1927305517071747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1.1904924259463954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1.1893482729078582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1.1862225764189942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1.1838513222205864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1.1808672706277104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1.1773434815873194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1.1743196085951868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1.1702634753894869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1.1671856069439757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1.164739653671266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1.1624971965790649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1.1598654618461359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1.1571738754119276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1.156335532151118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1.153943407467438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1.1529576286949037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1.1507849467155049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1.148560185635928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1.1465525720822121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1.1437663572359851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1.1420293306241056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1.1398920330621141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1.1384325625169673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1.1367025013099736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1.1342196943989344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1.1334025111883677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1.1312802294778672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1.1298430690939798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1.1279379818426476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1.1268629545839746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1.1252100210630331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1.1235628778840552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1.1231675229159888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1.1218863287285807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1.1212248060929857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1.1205076811770325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1.119377110295634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1.1191051677398733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1.1186476408547636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1.1175803516189675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1.1167584174237435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1.1154800772552089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1.1133491270260811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1.1115994694611493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1.1094139240308085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1.1066406824805124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1.1048530302775235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1.1024837926072106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1.1004589481426281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1.0999628648905626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1.0983833895763517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1.0978849498091385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1.0973922207020435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1.0966728033430504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1.0955214103407824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1.0953056351306616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1.0953056351306616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1.0953056351306616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1.0953056351306616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1.0947221482256575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1.0947221482256575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1.0947221482256575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1.0938558144206365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1.0938558144206365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1.0932982323221523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1.0926546587281614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1.0913984591017354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1.0904072788852286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1.0896423499555599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1.0891282814067358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1.0887624572211096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1.0872338064891858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1.0864569897415206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1.0858879844376752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1.0845734813782448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1.0841734213857535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1.0824739373041858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1.0812694031890331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1.0799421542814214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1.0777048390355835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1.0766249841764544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1.075957890284478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1.0752643447820935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1.0742577652560488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1.0733304077837236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1.0733304077837236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1.072185313868512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1.0719419830383623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1.0714405488614953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1.0714405488614953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1.0712862836366517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1.0711545316292612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1.0711545316292612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1.0711545316292612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1.0711545316292612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1.0711545316292612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1.0711545316292612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1.0711545316292612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1.0711545316292612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1.0711545316292612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1.0711545316292612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1.0711545316292612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1.0709307071114751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1.0709307071114751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1.0708461102687639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1.0698618373783757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1.0696404218110607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1.0691122803445705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1.0679098138941259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1.0673366541108684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1.067052818061264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1.0665632655223891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1.0659194501744838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1.0654240280014631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1.0643022534263515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1.0636619289451266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1.0627341620216817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1.061632187810734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1.0611196670115675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1.0600034833436067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1.0590736167081372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1.0588957222268032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1.0575251696069925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1.0563906060960453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1.0551739904850161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1.0532644220877709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1.0508422307459016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1.0488839643843959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1.0468739663689677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1.0450034102645942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1.0436497964785614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1.0413068560524432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1.0399341429837048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1.0389398775209171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1.0366923285526151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1.0353422422686966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1.0337574920334094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1.0316498314278024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1.0299802334693484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1.0273655880477668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1.0257500317477639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1.0241104309478164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1.0226500866241173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1.0207626963984766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1.0190303448122957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1.0187226905597466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1.0171775977887054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1.0171775977887054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1.0164010673732322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1.0158565682526488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1.0152240836485358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1.0147075974814177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1.0147075974814177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1.0147075974814177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1.0147075974814177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1.0147075974814177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1.0147075974814177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1.0147075974814177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1.0147075974814177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1.0147075974814177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1.0147075974814177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1.0147075974814177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1.0147075974814177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1.0147075974814177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1.0147075974814177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1.0147075974814177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1.0147075974814177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1.0147075974814177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1.0147075974814177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1.0147075974814177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1.0147075974814177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1.0147075974814177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1.0147075974814177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1.0147075974814177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1.0147075974814177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1.0147075974814177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1.0147075974814177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1.0147075974814177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1.0147075974814177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1.0147075974814177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1.0147075974814177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1.0147075974814177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1.0147075974814177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1.0147075974814177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1.0147075974814177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1.0147075974814177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1.0147075974814177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1.0147075974814177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1.0147075974814177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1.0147075974814177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1.0147075974814177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1.0147075974814177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1.0147075974814177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1.0147075974814177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1.0147075974814177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1.0147075974814177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1.0147075974814177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1.0147075974814177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1.0147075974814177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1.0147075974814177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1.0147075974814177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1.0147075974814177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1.0147075974814177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1.0142126617025069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1.0135994340449097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1.0135994340449097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1.0126161837305074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1.0120544934866222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1.0103742411236336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1.0088770675553813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1.0072342684635174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1.0048136723268819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1.0030032514580001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1.0015069999999999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0.1507</v>
          </cell>
          <cell r="C686">
            <v>1.0015069999999999</v>
          </cell>
          <cell r="D686">
            <v>1.0157410801836926</v>
          </cell>
          <cell r="E686">
            <v>1.0015069999999999</v>
          </cell>
          <cell r="F686">
            <v>1</v>
          </cell>
          <cell r="G686">
            <v>44896</v>
          </cell>
          <cell r="J686">
            <v>1</v>
          </cell>
          <cell r="K686">
            <v>1.574108018369258</v>
          </cell>
          <cell r="L686">
            <v>1.574108018369258</v>
          </cell>
        </row>
        <row r="687">
          <cell r="A687">
            <v>44927</v>
          </cell>
          <cell r="B687"/>
          <cell r="C687">
            <v>1</v>
          </cell>
          <cell r="D687">
            <v>1</v>
          </cell>
          <cell r="E687">
            <v>1</v>
          </cell>
          <cell r="F687">
            <v>0</v>
          </cell>
          <cell r="G687">
            <v>44927</v>
          </cell>
          <cell r="J687">
            <v>2</v>
          </cell>
          <cell r="K687">
            <v>0</v>
          </cell>
          <cell r="L687">
            <v>1.512692839201546E-2</v>
          </cell>
        </row>
        <row r="688">
          <cell r="A688">
            <v>44958</v>
          </cell>
          <cell r="B688"/>
          <cell r="C688">
            <v>1</v>
          </cell>
          <cell r="D688">
            <v>1</v>
          </cell>
          <cell r="E688">
            <v>1</v>
          </cell>
          <cell r="F688">
            <v>0</v>
          </cell>
          <cell r="G688">
            <v>44958</v>
          </cell>
          <cell r="J688">
            <v>3</v>
          </cell>
          <cell r="K688">
            <v>0</v>
          </cell>
          <cell r="L688">
            <v>1.512692839201546E-2</v>
          </cell>
        </row>
        <row r="689">
          <cell r="A689">
            <v>44986</v>
          </cell>
          <cell r="B689"/>
          <cell r="C689">
            <v>1</v>
          </cell>
          <cell r="D689">
            <v>1</v>
          </cell>
          <cell r="E689">
            <v>1</v>
          </cell>
          <cell r="F689">
            <v>0</v>
          </cell>
          <cell r="G689">
            <v>44986</v>
          </cell>
          <cell r="J689">
            <v>4</v>
          </cell>
          <cell r="K689">
            <v>0</v>
          </cell>
          <cell r="L689">
            <v>1.4142196319388844E-2</v>
          </cell>
        </row>
        <row r="690">
          <cell r="A690">
            <v>45017</v>
          </cell>
          <cell r="B690"/>
          <cell r="C690">
            <v>1</v>
          </cell>
          <cell r="D690">
            <v>1</v>
          </cell>
          <cell r="E690">
            <v>1</v>
          </cell>
          <cell r="F690">
            <v>0</v>
          </cell>
          <cell r="G690">
            <v>45017</v>
          </cell>
          <cell r="J690">
            <v>5</v>
          </cell>
          <cell r="K690">
            <v>0</v>
          </cell>
          <cell r="L690">
            <v>1.3579659608306427E-2</v>
          </cell>
        </row>
        <row r="691">
          <cell r="A691">
            <v>45047</v>
          </cell>
          <cell r="B691"/>
          <cell r="C691">
            <v>1</v>
          </cell>
          <cell r="D691">
            <v>1</v>
          </cell>
          <cell r="E691">
            <v>1</v>
          </cell>
          <cell r="F691">
            <v>0</v>
          </cell>
          <cell r="G691">
            <v>45047</v>
          </cell>
          <cell r="J691">
            <v>6</v>
          </cell>
          <cell r="K691">
            <v>0</v>
          </cell>
          <cell r="L691">
            <v>1.1896875105006588E-2</v>
          </cell>
        </row>
        <row r="692">
          <cell r="A692">
            <v>45078</v>
          </cell>
          <cell r="B692"/>
          <cell r="C692">
            <v>1</v>
          </cell>
          <cell r="D692">
            <v>1</v>
          </cell>
          <cell r="E692">
            <v>1</v>
          </cell>
          <cell r="F692">
            <v>0</v>
          </cell>
          <cell r="G692">
            <v>45078</v>
          </cell>
          <cell r="J692">
            <v>7</v>
          </cell>
          <cell r="K692">
            <v>0</v>
          </cell>
          <cell r="L692">
            <v>1.0397445296187247E-2</v>
          </cell>
        </row>
        <row r="693">
          <cell r="A693">
            <v>45108</v>
          </cell>
          <cell r="B693"/>
          <cell r="C693">
            <v>1</v>
          </cell>
          <cell r="D693">
            <v>1</v>
          </cell>
          <cell r="E693">
            <v>1</v>
          </cell>
          <cell r="F693">
            <v>0</v>
          </cell>
          <cell r="G693">
            <v>45108</v>
          </cell>
          <cell r="J693">
            <v>8</v>
          </cell>
          <cell r="K693">
            <v>0</v>
          </cell>
          <cell r="L693">
            <v>8.7521705060917832E-3</v>
          </cell>
        </row>
        <row r="694">
          <cell r="A694">
            <v>45139</v>
          </cell>
          <cell r="B694"/>
          <cell r="C694">
            <v>1</v>
          </cell>
          <cell r="D694">
            <v>1</v>
          </cell>
          <cell r="E694">
            <v>1</v>
          </cell>
          <cell r="F694">
            <v>0</v>
          </cell>
          <cell r="G694">
            <v>45139</v>
          </cell>
          <cell r="J694">
            <v>9</v>
          </cell>
          <cell r="K694">
            <v>0</v>
          </cell>
          <cell r="L694">
            <v>6.3279265310782762E-3</v>
          </cell>
        </row>
        <row r="695">
          <cell r="A695">
            <v>45170</v>
          </cell>
          <cell r="B695"/>
          <cell r="C695">
            <v>1</v>
          </cell>
          <cell r="D695">
            <v>1</v>
          </cell>
          <cell r="E695">
            <v>1</v>
          </cell>
          <cell r="F695">
            <v>0</v>
          </cell>
          <cell r="G695">
            <v>45170</v>
          </cell>
          <cell r="J695">
            <v>10</v>
          </cell>
          <cell r="K695">
            <v>0</v>
          </cell>
          <cell r="L695">
            <v>4.5147773579472528E-3</v>
          </cell>
        </row>
        <row r="696">
          <cell r="A696">
            <v>45200</v>
          </cell>
          <cell r="B696"/>
          <cell r="C696">
            <v>1</v>
          </cell>
          <cell r="D696">
            <v>1</v>
          </cell>
          <cell r="E696">
            <v>1</v>
          </cell>
          <cell r="F696">
            <v>0</v>
          </cell>
          <cell r="G696">
            <v>45200</v>
          </cell>
          <cell r="J696">
            <v>11</v>
          </cell>
          <cell r="K696">
            <v>0</v>
          </cell>
          <cell r="L696">
            <v>3.016271048999819E-3</v>
          </cell>
        </row>
        <row r="697">
          <cell r="A697">
            <v>45231</v>
          </cell>
          <cell r="B697"/>
          <cell r="C697">
            <v>1</v>
          </cell>
          <cell r="D697">
            <v>1</v>
          </cell>
          <cell r="E697">
            <v>1</v>
          </cell>
          <cell r="F697">
            <v>0</v>
          </cell>
          <cell r="G697">
            <v>45231</v>
          </cell>
          <cell r="J697">
            <v>12</v>
          </cell>
          <cell r="K697">
            <v>0</v>
          </cell>
          <cell r="L697">
            <v>1.5069999999999251E-3</v>
          </cell>
        </row>
        <row r="698">
          <cell r="A698">
            <v>45261</v>
          </cell>
          <cell r="B698"/>
          <cell r="C698">
            <v>1</v>
          </cell>
          <cell r="D698">
            <v>1</v>
          </cell>
          <cell r="E698">
            <v>1</v>
          </cell>
          <cell r="F698">
            <v>0</v>
          </cell>
          <cell r="G698">
            <v>45261</v>
          </cell>
          <cell r="J698">
            <v>13</v>
          </cell>
          <cell r="K698">
            <v>0</v>
          </cell>
          <cell r="L698">
            <v>0</v>
          </cell>
        </row>
        <row r="699">
          <cell r="A699">
            <v>45292</v>
          </cell>
          <cell r="B699"/>
          <cell r="C699">
            <v>1</v>
          </cell>
          <cell r="D699">
            <v>1</v>
          </cell>
          <cell r="E699">
            <v>1</v>
          </cell>
          <cell r="F699">
            <v>0</v>
          </cell>
          <cell r="G699">
            <v>45292</v>
          </cell>
          <cell r="J699">
            <v>14</v>
          </cell>
          <cell r="K699">
            <v>0</v>
          </cell>
          <cell r="L699">
            <v>0</v>
          </cell>
        </row>
        <row r="700">
          <cell r="A700">
            <v>45323</v>
          </cell>
          <cell r="B700"/>
          <cell r="C700">
            <v>1</v>
          </cell>
          <cell r="D700">
            <v>1</v>
          </cell>
          <cell r="E700">
            <v>1</v>
          </cell>
          <cell r="F700">
            <v>0</v>
          </cell>
          <cell r="G700">
            <v>45323</v>
          </cell>
          <cell r="J700">
            <v>15</v>
          </cell>
          <cell r="K700">
            <v>0</v>
          </cell>
          <cell r="L700">
            <v>0</v>
          </cell>
        </row>
        <row r="701">
          <cell r="A701">
            <v>45352</v>
          </cell>
          <cell r="B701"/>
          <cell r="C701">
            <v>1</v>
          </cell>
          <cell r="D701">
            <v>1</v>
          </cell>
          <cell r="E701">
            <v>1</v>
          </cell>
          <cell r="F701">
            <v>0</v>
          </cell>
          <cell r="G701">
            <v>45352</v>
          </cell>
          <cell r="J701">
            <v>16</v>
          </cell>
          <cell r="K701">
            <v>0</v>
          </cell>
          <cell r="L701">
            <v>0</v>
          </cell>
        </row>
        <row r="702">
          <cell r="A702">
            <v>45383</v>
          </cell>
          <cell r="B702"/>
          <cell r="C702">
            <v>1</v>
          </cell>
          <cell r="D702">
            <v>1</v>
          </cell>
          <cell r="E702">
            <v>1</v>
          </cell>
          <cell r="F702">
            <v>0</v>
          </cell>
          <cell r="G702">
            <v>45383</v>
          </cell>
          <cell r="J702">
            <v>17</v>
          </cell>
          <cell r="K702">
            <v>0</v>
          </cell>
          <cell r="L702">
            <v>0</v>
          </cell>
        </row>
        <row r="703">
          <cell r="A703">
            <v>45413</v>
          </cell>
          <cell r="B703"/>
          <cell r="C703">
            <v>1</v>
          </cell>
          <cell r="D703">
            <v>1</v>
          </cell>
          <cell r="E703">
            <v>1</v>
          </cell>
          <cell r="F703">
            <v>0</v>
          </cell>
          <cell r="G703">
            <v>45413</v>
          </cell>
          <cell r="J703">
            <v>18</v>
          </cell>
          <cell r="K703">
            <v>0</v>
          </cell>
          <cell r="L703">
            <v>0</v>
          </cell>
        </row>
        <row r="704">
          <cell r="A704">
            <v>45444</v>
          </cell>
          <cell r="B704"/>
          <cell r="C704">
            <v>1</v>
          </cell>
          <cell r="D704">
            <v>1</v>
          </cell>
          <cell r="E704">
            <v>1</v>
          </cell>
          <cell r="F704">
            <v>0</v>
          </cell>
          <cell r="G704">
            <v>45444</v>
          </cell>
          <cell r="J704">
            <v>19</v>
          </cell>
          <cell r="K704">
            <v>0</v>
          </cell>
          <cell r="L704">
            <v>0</v>
          </cell>
        </row>
        <row r="705">
          <cell r="A705">
            <v>45474</v>
          </cell>
          <cell r="B705"/>
          <cell r="C705">
            <v>1</v>
          </cell>
          <cell r="D705">
            <v>1</v>
          </cell>
          <cell r="E705">
            <v>1</v>
          </cell>
          <cell r="F705">
            <v>0</v>
          </cell>
          <cell r="G705">
            <v>45474</v>
          </cell>
          <cell r="J705">
            <v>20</v>
          </cell>
          <cell r="K705">
            <v>0</v>
          </cell>
          <cell r="L705">
            <v>0</v>
          </cell>
        </row>
        <row r="706">
          <cell r="A706">
            <v>45505</v>
          </cell>
          <cell r="B706"/>
          <cell r="C706">
            <v>1</v>
          </cell>
          <cell r="D706">
            <v>1</v>
          </cell>
          <cell r="E706">
            <v>1</v>
          </cell>
          <cell r="F706">
            <v>0</v>
          </cell>
          <cell r="G706">
            <v>45505</v>
          </cell>
          <cell r="J706">
            <v>21</v>
          </cell>
          <cell r="K706">
            <v>0</v>
          </cell>
          <cell r="L706">
            <v>0</v>
          </cell>
        </row>
        <row r="707">
          <cell r="A707">
            <v>45536</v>
          </cell>
          <cell r="B707"/>
          <cell r="C707">
            <v>1</v>
          </cell>
          <cell r="D707">
            <v>1</v>
          </cell>
          <cell r="E707">
            <v>1</v>
          </cell>
          <cell r="F707">
            <v>0</v>
          </cell>
          <cell r="G707">
            <v>45536</v>
          </cell>
          <cell r="J707">
            <v>22</v>
          </cell>
          <cell r="K707">
            <v>0</v>
          </cell>
          <cell r="L707">
            <v>0</v>
          </cell>
        </row>
        <row r="708">
          <cell r="A708">
            <v>45566</v>
          </cell>
          <cell r="B708"/>
          <cell r="C708">
            <v>1</v>
          </cell>
          <cell r="D708">
            <v>1</v>
          </cell>
          <cell r="E708">
            <v>1</v>
          </cell>
          <cell r="F708">
            <v>0</v>
          </cell>
          <cell r="G708">
            <v>45566</v>
          </cell>
          <cell r="J708">
            <v>23</v>
          </cell>
          <cell r="K708">
            <v>0</v>
          </cell>
          <cell r="L708">
            <v>0</v>
          </cell>
        </row>
        <row r="709">
          <cell r="A709">
            <v>45597</v>
          </cell>
          <cell r="B709"/>
          <cell r="C709">
            <v>1</v>
          </cell>
          <cell r="D709">
            <v>1</v>
          </cell>
          <cell r="E709">
            <v>1</v>
          </cell>
          <cell r="F709">
            <v>0</v>
          </cell>
          <cell r="G709">
            <v>45597</v>
          </cell>
          <cell r="J709">
            <v>24</v>
          </cell>
          <cell r="K709">
            <v>0</v>
          </cell>
          <cell r="L709">
            <v>0</v>
          </cell>
        </row>
        <row r="710">
          <cell r="A710">
            <v>45627</v>
          </cell>
          <cell r="B710"/>
          <cell r="C710">
            <v>1</v>
          </cell>
          <cell r="D710">
            <v>1</v>
          </cell>
          <cell r="E710">
            <v>1</v>
          </cell>
          <cell r="F710">
            <v>0</v>
          </cell>
          <cell r="G710">
            <v>45627</v>
          </cell>
          <cell r="J710">
            <v>25</v>
          </cell>
          <cell r="K710">
            <v>0</v>
          </cell>
          <cell r="L710">
            <v>0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26</v>
          </cell>
          <cell r="K711">
            <v>0</v>
          </cell>
          <cell r="L711">
            <v>0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27</v>
          </cell>
          <cell r="K712">
            <v>0</v>
          </cell>
          <cell r="L712">
            <v>0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28</v>
          </cell>
          <cell r="K713">
            <v>0</v>
          </cell>
          <cell r="L713">
            <v>0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29</v>
          </cell>
          <cell r="K714">
            <v>0</v>
          </cell>
          <cell r="L714">
            <v>0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30</v>
          </cell>
          <cell r="K715">
            <v>0</v>
          </cell>
          <cell r="L715">
            <v>0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31</v>
          </cell>
          <cell r="K716">
            <v>0</v>
          </cell>
          <cell r="L716">
            <v>0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32</v>
          </cell>
          <cell r="K717">
            <v>0</v>
          </cell>
          <cell r="L717">
            <v>0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33</v>
          </cell>
          <cell r="K718">
            <v>0</v>
          </cell>
          <cell r="L718">
            <v>0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34</v>
          </cell>
          <cell r="K719">
            <v>0</v>
          </cell>
          <cell r="L719">
            <v>0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35</v>
          </cell>
          <cell r="K720">
            <v>0</v>
          </cell>
          <cell r="L720">
            <v>0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36</v>
          </cell>
          <cell r="K721">
            <v>0</v>
          </cell>
          <cell r="L721">
            <v>0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37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38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39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40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41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42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43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44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45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46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47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48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49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50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51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52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53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54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55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56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57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58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59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60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61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62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63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64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65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66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67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68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69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70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71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72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73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74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75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76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77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78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79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80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81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82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83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84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85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86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87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88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89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90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91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92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93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94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95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96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97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98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99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100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101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102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103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104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105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106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107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108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109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110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111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112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113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114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115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116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117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118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119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120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121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122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123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124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125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126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127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128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129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130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131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132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133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134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135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136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137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138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139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140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141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142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143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144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145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146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147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148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149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150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151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152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153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154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155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156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157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158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159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160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161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162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163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164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165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166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167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168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169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170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171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172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173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174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175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176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177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178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179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180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181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182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183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184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185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186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187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188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189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190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191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192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193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194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195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196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197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198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199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200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201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202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203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204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205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206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207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208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209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210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211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212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213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214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215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216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217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218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219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220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221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222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223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224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225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226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227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228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229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230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231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232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233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234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235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236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237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238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239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240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241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242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243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244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245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246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247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248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249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250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251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252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253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254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255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256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257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258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259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260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261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262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263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264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265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266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267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268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269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270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271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272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273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274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275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276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277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278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279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280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281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282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283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284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285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286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287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288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289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290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291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292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293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294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295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296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297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298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299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300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301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302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303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304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305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306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307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308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309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310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311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312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313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314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315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44866</v>
          </cell>
          <cell r="M2">
            <v>0.53010000000000002</v>
          </cell>
          <cell r="N2">
            <v>44896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/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>b</v>
          </cell>
          <cell r="L350">
            <v>44896</v>
          </cell>
        </row>
        <row r="351">
          <cell r="A351">
            <v>44927</v>
          </cell>
          <cell r="B351"/>
          <cell r="C351"/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>b</v>
          </cell>
          <cell r="L351">
            <v>44927</v>
          </cell>
        </row>
        <row r="352">
          <cell r="A352">
            <v>44958</v>
          </cell>
          <cell r="B352"/>
          <cell r="C352"/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>b</v>
          </cell>
          <cell r="L352">
            <v>44958</v>
          </cell>
        </row>
        <row r="353">
          <cell r="A353">
            <v>44986</v>
          </cell>
          <cell r="B353"/>
          <cell r="C353"/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>b</v>
          </cell>
          <cell r="L353">
            <v>44986</v>
          </cell>
        </row>
        <row r="354">
          <cell r="A354">
            <v>45017</v>
          </cell>
          <cell r="B354"/>
          <cell r="C354"/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>b</v>
          </cell>
          <cell r="L354">
            <v>45017</v>
          </cell>
        </row>
        <row r="355">
          <cell r="A355">
            <v>45047</v>
          </cell>
          <cell r="B355"/>
          <cell r="C355"/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>b</v>
          </cell>
          <cell r="L355">
            <v>45047</v>
          </cell>
        </row>
        <row r="356">
          <cell r="A356">
            <v>45078</v>
          </cell>
          <cell r="B356"/>
          <cell r="C356"/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>b</v>
          </cell>
          <cell r="L356">
            <v>45078</v>
          </cell>
        </row>
        <row r="357">
          <cell r="A357">
            <v>45108</v>
          </cell>
          <cell r="B357"/>
          <cell r="C357"/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>b</v>
          </cell>
          <cell r="L357">
            <v>45108</v>
          </cell>
        </row>
        <row r="358">
          <cell r="A358">
            <v>45139</v>
          </cell>
          <cell r="B358"/>
          <cell r="C358"/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>b</v>
          </cell>
          <cell r="L358">
            <v>45139</v>
          </cell>
        </row>
        <row r="359">
          <cell r="A359">
            <v>45170</v>
          </cell>
          <cell r="B359"/>
          <cell r="C359"/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>b</v>
          </cell>
          <cell r="L359">
            <v>45170</v>
          </cell>
        </row>
        <row r="360">
          <cell r="A360">
            <v>45200</v>
          </cell>
          <cell r="B360"/>
          <cell r="C360"/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>b</v>
          </cell>
          <cell r="L360">
            <v>45200</v>
          </cell>
        </row>
        <row r="361">
          <cell r="A361">
            <v>45231</v>
          </cell>
          <cell r="B361"/>
          <cell r="C361"/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>b</v>
          </cell>
          <cell r="L361">
            <v>45231</v>
          </cell>
        </row>
        <row r="362">
          <cell r="A362">
            <v>45261</v>
          </cell>
          <cell r="B362"/>
          <cell r="C362"/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>b</v>
          </cell>
          <cell r="L362">
            <v>45261</v>
          </cell>
        </row>
        <row r="363">
          <cell r="A363">
            <v>45292</v>
          </cell>
          <cell r="B363"/>
          <cell r="C363"/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>b</v>
          </cell>
          <cell r="L363">
            <v>45292</v>
          </cell>
        </row>
        <row r="364">
          <cell r="A364">
            <v>45323</v>
          </cell>
          <cell r="B364"/>
          <cell r="C364"/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>b</v>
          </cell>
          <cell r="L364">
            <v>45323</v>
          </cell>
        </row>
        <row r="365">
          <cell r="A365">
            <v>45352</v>
          </cell>
          <cell r="B365"/>
          <cell r="C365"/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>b</v>
          </cell>
          <cell r="L365">
            <v>45352</v>
          </cell>
        </row>
        <row r="366">
          <cell r="A366">
            <v>45383</v>
          </cell>
          <cell r="B366"/>
          <cell r="C366"/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>b</v>
          </cell>
          <cell r="L366">
            <v>45383</v>
          </cell>
        </row>
        <row r="367">
          <cell r="A367">
            <v>45413</v>
          </cell>
          <cell r="B367"/>
          <cell r="C367"/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>b</v>
          </cell>
          <cell r="L367">
            <v>45413</v>
          </cell>
        </row>
        <row r="368">
          <cell r="A368">
            <v>45444</v>
          </cell>
          <cell r="B368"/>
          <cell r="C368"/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>b</v>
          </cell>
          <cell r="L368">
            <v>45444</v>
          </cell>
        </row>
        <row r="369">
          <cell r="A369">
            <v>45474</v>
          </cell>
          <cell r="B369"/>
          <cell r="C369"/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>b</v>
          </cell>
          <cell r="L369">
            <v>45474</v>
          </cell>
        </row>
        <row r="370">
          <cell r="A370">
            <v>45505</v>
          </cell>
          <cell r="B370"/>
          <cell r="C370"/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>b</v>
          </cell>
          <cell r="L370">
            <v>45505</v>
          </cell>
        </row>
        <row r="371">
          <cell r="A371">
            <v>45536</v>
          </cell>
          <cell r="B371"/>
          <cell r="C371"/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>b</v>
          </cell>
          <cell r="L371">
            <v>45536</v>
          </cell>
        </row>
        <row r="372">
          <cell r="A372">
            <v>45566</v>
          </cell>
          <cell r="B372"/>
          <cell r="C372"/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>b</v>
          </cell>
          <cell r="L372">
            <v>45566</v>
          </cell>
        </row>
        <row r="373">
          <cell r="A373">
            <v>45597</v>
          </cell>
          <cell r="B373"/>
          <cell r="C373"/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>b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b.gov.br/controleinflacao/planore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L97"/>
  <sheetViews>
    <sheetView tabSelected="1" zoomScale="115" zoomScaleNormal="115" workbookViewId="0">
      <pane ySplit="3" topLeftCell="A61" activePane="bottomLeft" state="frozen"/>
      <selection pane="bottomLeft" activeCell="E72" sqref="E72"/>
    </sheetView>
  </sheetViews>
  <sheetFormatPr defaultRowHeight="15" customHeight="1" x14ac:dyDescent="0.2"/>
  <cols>
    <col min="1" max="1" width="4.7109375" style="6" customWidth="1"/>
    <col min="2" max="10" width="9.7109375" style="6" customWidth="1"/>
    <col min="11" max="11" width="9.7109375" style="17" customWidth="1"/>
    <col min="12" max="12" width="2.7109375" style="4" bestFit="1" customWidth="1"/>
    <col min="13" max="16384" width="9.140625" style="6"/>
  </cols>
  <sheetData>
    <row r="1" spans="1:12" s="3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2"/>
    </row>
    <row r="2" spans="1:12" s="5" customFormat="1" ht="20.100000000000001" customHeight="1" x14ac:dyDescent="0.2">
      <c r="A2" s="179" t="s">
        <v>19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4"/>
    </row>
    <row r="3" spans="1:12" ht="20.2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'Tab-Acumulado'!G2</f>
        <v>44866</v>
      </c>
      <c r="I3" s="183"/>
      <c r="J3" s="183"/>
      <c r="K3" s="184"/>
    </row>
    <row r="4" spans="1:12" ht="13.5" hidden="1" customHeight="1" x14ac:dyDescent="0.2">
      <c r="A4" s="7"/>
      <c r="B4" s="8">
        <v>1970</v>
      </c>
      <c r="C4" s="9">
        <f>B4+1</f>
        <v>1971</v>
      </c>
      <c r="D4" s="9">
        <f t="shared" ref="D4:K4" si="0">C4+1</f>
        <v>1972</v>
      </c>
      <c r="E4" s="9">
        <f t="shared" si="0"/>
        <v>1973</v>
      </c>
      <c r="F4" s="9">
        <f t="shared" si="0"/>
        <v>1974</v>
      </c>
      <c r="G4" s="9">
        <f t="shared" si="0"/>
        <v>1975</v>
      </c>
      <c r="H4" s="9">
        <f t="shared" si="0"/>
        <v>1976</v>
      </c>
      <c r="I4" s="9">
        <f t="shared" si="0"/>
        <v>1977</v>
      </c>
      <c r="J4" s="9">
        <f t="shared" si="0"/>
        <v>1978</v>
      </c>
      <c r="K4" s="9">
        <f t="shared" si="0"/>
        <v>1979</v>
      </c>
    </row>
    <row r="5" spans="1:12" ht="12.75" hidden="1" x14ac:dyDescent="0.2">
      <c r="A5" s="10" t="s">
        <v>3</v>
      </c>
      <c r="B5" s="1">
        <f ca="1">IF(DATE(B$4,$L5,1)&gt;'Tab-Acumulado'!$J$2,"",VLOOKUP(DATE(B$4,$L5,1),'Tab-Acumulado'!$J$3:$K$1000,2,FALSE))</f>
        <v>1.5497941538359883</v>
      </c>
      <c r="C5" s="1">
        <f ca="1">IF(DATE(C$4,$L5,1)&gt;'Tab-Acumulado'!$J$2,"",VLOOKUP(DATE(C$4,$L5,1),'Tab-Acumulado'!$J$3:$K$1000,2,FALSE))</f>
        <v>1.2994215587031739</v>
      </c>
      <c r="D5" s="1">
        <f ca="1">IF(DATE(D$4,$L5,1)&gt;'Tab-Acumulado'!$J$2,"",VLOOKUP(DATE(D$4,$L5,1),'Tab-Acumulado'!$J$3:$K$1000,2,FALSE))</f>
        <v>1.0668694186326162</v>
      </c>
      <c r="E5" s="1">
        <f ca="1">IF(DATE(E$4,$L5,1)&gt;'Tab-Acumulado'!$J$2,"",VLOOKUP(DATE(E$4,$L5,1),'Tab-Acumulado'!$J$3:$K$1000,2,FALSE))</f>
        <v>0.92611540287349392</v>
      </c>
      <c r="F5" s="1">
        <f ca="1">IF(DATE(F$4,$L5,1)&gt;'Tab-Acumulado'!$J$2,"",VLOOKUP(DATE(F$4,$L5,1),'Tab-Acumulado'!$J$3:$K$1000,2,FALSE))</f>
        <v>0.81411324504133542</v>
      </c>
      <c r="G5" s="1">
        <f ca="1">IF(DATE(G$4,$L5,1)&gt;'Tab-Acumulado'!$J$2,"",VLOOKUP(DATE(G$4,$L5,1),'Tab-Acumulado'!$J$3:$K$1000,2,FALSE))</f>
        <v>0.61477911065517887</v>
      </c>
      <c r="H5" s="1">
        <f ca="1">IF(DATE(H$4,$L5,1)&gt;'Tab-Acumulado'!$J$2,"",VLOOKUP(DATE(H$4,$L5,1),'Tab-Acumulado'!$J$3:$K$1000,2,FALSE))</f>
        <v>0.49222853125628063</v>
      </c>
      <c r="I5" s="1">
        <f ca="1">IF(DATE(I$4,$L5,1)&gt;'Tab-Acumulado'!$J$2,"",VLOOKUP(DATE(I$4,$L5,1),'Tab-Acumulado'!$J$3:$K$1000,2,FALSE))</f>
        <v>0.35738548008132981</v>
      </c>
      <c r="J5" s="1">
        <f ca="1">IF(DATE(J$4,$L5,1)&gt;'Tab-Acumulado'!$J$2,"",VLOOKUP(DATE(J$4,$L5,1),'Tab-Acumulado'!$J$3:$K$1000,2,FALSE))</f>
        <v>0.27540190946056387</v>
      </c>
      <c r="K5" s="1">
        <f ca="1">IF(DATE(K$4,$L5,1)&gt;'Tab-Acumulado'!$J$2,"",VLOOKUP(DATE(K$4,$L5,1),'Tab-Acumulado'!$J$3:$K$1000,2,FALSE))</f>
        <v>0.20082562940327442</v>
      </c>
      <c r="L5" s="11">
        <v>1</v>
      </c>
    </row>
    <row r="6" spans="1:12" ht="12.75" hidden="1" x14ac:dyDescent="0.2">
      <c r="A6" s="10" t="s">
        <v>4</v>
      </c>
      <c r="B6" s="1">
        <f ca="1">IF(DATE(B$4,$L6,1)&gt;'Tab-Acumulado'!$J$2,"",VLOOKUP(DATE(B$4,$L6,1),'Tab-Acumulado'!$J$3:$K$1000,2,FALSE))</f>
        <v>1.5497941538359883</v>
      </c>
      <c r="C6" s="1">
        <f ca="1">IF(DATE(C$4,$L6,1)&gt;'Tab-Acumulado'!$J$2,"",VLOOKUP(DATE(C$4,$L6,1),'Tab-Acumulado'!$J$3:$K$1000,2,FALSE))</f>
        <v>1.2994215587031739</v>
      </c>
      <c r="D6" s="1">
        <f ca="1">IF(DATE(D$4,$L6,1)&gt;'Tab-Acumulado'!$J$2,"",VLOOKUP(DATE(D$4,$L6,1),'Tab-Acumulado'!$J$3:$K$1000,2,FALSE))</f>
        <v>1.0668694186326162</v>
      </c>
      <c r="E6" s="1">
        <f ca="1">IF(DATE(E$4,$L6,1)&gt;'Tab-Acumulado'!$J$2,"",VLOOKUP(DATE(E$4,$L6,1),'Tab-Acumulado'!$J$3:$K$1000,2,FALSE))</f>
        <v>0.92611540287349392</v>
      </c>
      <c r="F6" s="1">
        <f ca="1">IF(DATE(F$4,$L6,1)&gt;'Tab-Acumulado'!$J$2,"",VLOOKUP(DATE(F$4,$L6,1),'Tab-Acumulado'!$J$3:$K$1000,2,FALSE))</f>
        <v>0.81411324504133542</v>
      </c>
      <c r="G6" s="1">
        <f ca="1">IF(DATE(G$4,$L6,1)&gt;'Tab-Acumulado'!$J$2,"",VLOOKUP(DATE(G$4,$L6,1),'Tab-Acumulado'!$J$3:$K$1000,2,FALSE))</f>
        <v>0.61477911065517887</v>
      </c>
      <c r="H6" s="1">
        <f ca="1">IF(DATE(H$4,$L6,1)&gt;'Tab-Acumulado'!$J$2,"",VLOOKUP(DATE(H$4,$L6,1),'Tab-Acumulado'!$J$3:$K$1000,2,FALSE))</f>
        <v>0.49222853125628063</v>
      </c>
      <c r="I6" s="1">
        <f ca="1">IF(DATE(I$4,$L6,1)&gt;'Tab-Acumulado'!$J$2,"",VLOOKUP(DATE(I$4,$L6,1),'Tab-Acumulado'!$J$3:$K$1000,2,FALSE))</f>
        <v>0.35738548008132981</v>
      </c>
      <c r="J6" s="1">
        <f ca="1">IF(DATE(J$4,$L6,1)&gt;'Tab-Acumulado'!$J$2,"",VLOOKUP(DATE(J$4,$L6,1),'Tab-Acumulado'!$J$3:$K$1000,2,FALSE))</f>
        <v>0.27540190946056387</v>
      </c>
      <c r="K6" s="1">
        <f ca="1">IF(DATE(K$4,$L6,1)&gt;'Tab-Acumulado'!$J$2,"",VLOOKUP(DATE(K$4,$L6,1),'Tab-Acumulado'!$J$3:$K$1000,2,FALSE))</f>
        <v>0.20082562940327442</v>
      </c>
      <c r="L6" s="11">
        <v>2</v>
      </c>
    </row>
    <row r="7" spans="1:12" ht="12.75" hidden="1" x14ac:dyDescent="0.2">
      <c r="A7" s="10" t="s">
        <v>5</v>
      </c>
      <c r="B7" s="1">
        <f ca="1">IF(DATE(B$4,$L7,1)&gt;'Tab-Acumulado'!$J$2,"",VLOOKUP(DATE(B$4,$L7,1),'Tab-Acumulado'!$J$3:$K$1000,2,FALSE))</f>
        <v>1.5497941538359883</v>
      </c>
      <c r="C7" s="1">
        <f ca="1">IF(DATE(C$4,$L7,1)&gt;'Tab-Acumulado'!$J$2,"",VLOOKUP(DATE(C$4,$L7,1),'Tab-Acumulado'!$J$3:$K$1000,2,FALSE))</f>
        <v>1.2994215587031739</v>
      </c>
      <c r="D7" s="1">
        <f ca="1">IF(DATE(D$4,$L7,1)&gt;'Tab-Acumulado'!$J$2,"",VLOOKUP(DATE(D$4,$L7,1),'Tab-Acumulado'!$J$3:$K$1000,2,FALSE))</f>
        <v>1.0668694186326162</v>
      </c>
      <c r="E7" s="1">
        <f ca="1">IF(DATE(E$4,$L7,1)&gt;'Tab-Acumulado'!$J$2,"",VLOOKUP(DATE(E$4,$L7,1),'Tab-Acumulado'!$J$3:$K$1000,2,FALSE))</f>
        <v>0.92611540287349392</v>
      </c>
      <c r="F7" s="1">
        <f ca="1">IF(DATE(F$4,$L7,1)&gt;'Tab-Acumulado'!$J$2,"",VLOOKUP(DATE(F$4,$L7,1),'Tab-Acumulado'!$J$3:$K$1000,2,FALSE))</f>
        <v>0.81411324504133542</v>
      </c>
      <c r="G7" s="1">
        <f ca="1">IF(DATE(G$4,$L7,1)&gt;'Tab-Acumulado'!$J$2,"",VLOOKUP(DATE(G$4,$L7,1),'Tab-Acumulado'!$J$3:$K$1000,2,FALSE))</f>
        <v>0.61477911065517887</v>
      </c>
      <c r="H7" s="1">
        <f ca="1">IF(DATE(H$4,$L7,1)&gt;'Tab-Acumulado'!$J$2,"",VLOOKUP(DATE(H$4,$L7,1),'Tab-Acumulado'!$J$3:$K$1000,2,FALSE))</f>
        <v>0.49222853125628063</v>
      </c>
      <c r="I7" s="1">
        <f ca="1">IF(DATE(I$4,$L7,1)&gt;'Tab-Acumulado'!$J$2,"",VLOOKUP(DATE(I$4,$L7,1),'Tab-Acumulado'!$J$3:$K$1000,2,FALSE))</f>
        <v>0.35738548008132981</v>
      </c>
      <c r="J7" s="1">
        <f ca="1">IF(DATE(J$4,$L7,1)&gt;'Tab-Acumulado'!$J$2,"",VLOOKUP(DATE(J$4,$L7,1),'Tab-Acumulado'!$J$3:$K$1000,2,FALSE))</f>
        <v>0.27540190946056387</v>
      </c>
      <c r="K7" s="1">
        <f ca="1">IF(DATE(K$4,$L7,1)&gt;'Tab-Acumulado'!$J$2,"",VLOOKUP(DATE(K$4,$L7,1),'Tab-Acumulado'!$J$3:$K$1000,2,FALSE))</f>
        <v>0.20082562940327442</v>
      </c>
      <c r="L7" s="11">
        <v>3</v>
      </c>
    </row>
    <row r="8" spans="1:12" ht="12.75" hidden="1" x14ac:dyDescent="0.2">
      <c r="A8" s="10" t="s">
        <v>6</v>
      </c>
      <c r="B8" s="1">
        <f ca="1">IF(DATE(B$4,$L8,1)&gt;'Tab-Acumulado'!$J$2,"",VLOOKUP(DATE(B$4,$L8,1),'Tab-Acumulado'!$J$3:$K$1000,2,FALSE))</f>
        <v>1.4693036432345017</v>
      </c>
      <c r="C8" s="1">
        <f ca="1">IF(DATE(C$4,$L8,1)&gt;'Tab-Acumulado'!$J$2,"",VLOOKUP(DATE(C$4,$L8,1),'Tab-Acumulado'!$J$3:$K$1000,2,FALSE))</f>
        <v>1.2468424614714166</v>
      </c>
      <c r="D8" s="1">
        <f ca="1">IF(DATE(D$4,$L8,1)&gt;'Tab-Acumulado'!$J$2,"",VLOOKUP(DATE(D$4,$L8,1),'Tab-Acumulado'!$J$3:$K$1000,2,FALSE))</f>
        <v>1.0285817983455412</v>
      </c>
      <c r="E8" s="1">
        <f ca="1">IF(DATE(E$4,$L8,1)&gt;'Tab-Acumulado'!$J$2,"",VLOOKUP(DATE(E$4,$L8,1),'Tab-Acumulado'!$J$3:$K$1000,2,FALSE))</f>
        <v>0.89675927073845407</v>
      </c>
      <c r="F8" s="1">
        <f ca="1">IF(DATE(F$4,$L8,1)&gt;'Tab-Acumulado'!$J$2,"",VLOOKUP(DATE(F$4,$L8,1),'Tab-Acumulado'!$J$3:$K$1000,2,FALSE))</f>
        <v>0.78387404938772487</v>
      </c>
      <c r="G8" s="1">
        <f ca="1">IF(DATE(G$4,$L8,1)&gt;'Tab-Acumulado'!$J$2,"",VLOOKUP(DATE(G$4,$L8,1),'Tab-Acumulado'!$J$3:$K$1000,2,FALSE))</f>
        <v>0.5847104906172832</v>
      </c>
      <c r="H8" s="1">
        <f ca="1">IF(DATE(H$4,$L8,1)&gt;'Tab-Acumulado'!$J$2,"",VLOOKUP(DATE(H$4,$L8,1),'Tab-Acumulado'!$J$3:$K$1000,2,FALSE))</f>
        <v>0.4614301887369569</v>
      </c>
      <c r="I8" s="1">
        <f ca="1">IF(DATE(I$4,$L8,1)&gt;'Tab-Acumulado'!$J$2,"",VLOOKUP(DATE(I$4,$L8,1),'Tab-Acumulado'!$J$3:$K$1000,2,FALSE))</f>
        <v>0.33687729964749913</v>
      </c>
      <c r="J8" s="1">
        <f ca="1">IF(DATE(J$4,$L8,1)&gt;'Tab-Acumulado'!$J$2,"",VLOOKUP(DATE(J$4,$L8,1),'Tab-Acumulado'!$J$3:$K$1000,2,FALSE))</f>
        <v>0.25697389993778535</v>
      </c>
      <c r="K8" s="1">
        <f ca="1">IF(DATE(K$4,$L8,1)&gt;'Tab-Acumulado'!$J$2,"",VLOOKUP(DATE(K$4,$L8,1),'Tab-Acumulado'!$J$3:$K$1000,2,FALSE))</f>
        <v>0.18725244842662228</v>
      </c>
      <c r="L8" s="11">
        <v>4</v>
      </c>
    </row>
    <row r="9" spans="1:12" ht="12.75" hidden="1" x14ac:dyDescent="0.2">
      <c r="A9" s="10" t="s">
        <v>7</v>
      </c>
      <c r="B9" s="1">
        <f ca="1">IF(DATE(B$4,$L9,1)&gt;'Tab-Acumulado'!$J$2,"",VLOOKUP(DATE(B$4,$L9,1),'Tab-Acumulado'!$J$3:$K$1000,2,FALSE))</f>
        <v>1.4693036432345017</v>
      </c>
      <c r="C9" s="1">
        <f ca="1">IF(DATE(C$4,$L9,1)&gt;'Tab-Acumulado'!$J$2,"",VLOOKUP(DATE(C$4,$L9,1),'Tab-Acumulado'!$J$3:$K$1000,2,FALSE))</f>
        <v>1.2468424614714166</v>
      </c>
      <c r="D9" s="1">
        <f ca="1">IF(DATE(D$4,$L9,1)&gt;'Tab-Acumulado'!$J$2,"",VLOOKUP(DATE(D$4,$L9,1),'Tab-Acumulado'!$J$3:$K$1000,2,FALSE))</f>
        <v>1.0285817983455412</v>
      </c>
      <c r="E9" s="1">
        <f ca="1">IF(DATE(E$4,$L9,1)&gt;'Tab-Acumulado'!$J$2,"",VLOOKUP(DATE(E$4,$L9,1),'Tab-Acumulado'!$J$3:$K$1000,2,FALSE))</f>
        <v>0.89675927073845407</v>
      </c>
      <c r="F9" s="1">
        <f ca="1">IF(DATE(F$4,$L9,1)&gt;'Tab-Acumulado'!$J$2,"",VLOOKUP(DATE(F$4,$L9,1),'Tab-Acumulado'!$J$3:$K$1000,2,FALSE))</f>
        <v>0.78387404938772487</v>
      </c>
      <c r="G9" s="1">
        <f ca="1">IF(DATE(G$4,$L9,1)&gt;'Tab-Acumulado'!$J$2,"",VLOOKUP(DATE(G$4,$L9,1),'Tab-Acumulado'!$J$3:$K$1000,2,FALSE))</f>
        <v>0.5847104906172832</v>
      </c>
      <c r="H9" s="1">
        <f ca="1">IF(DATE(H$4,$L9,1)&gt;'Tab-Acumulado'!$J$2,"",VLOOKUP(DATE(H$4,$L9,1),'Tab-Acumulado'!$J$3:$K$1000,2,FALSE))</f>
        <v>0.4614301887369569</v>
      </c>
      <c r="I9" s="1">
        <f ca="1">IF(DATE(I$4,$L9,1)&gt;'Tab-Acumulado'!$J$2,"",VLOOKUP(DATE(I$4,$L9,1),'Tab-Acumulado'!$J$3:$K$1000,2,FALSE))</f>
        <v>0.33687729964749913</v>
      </c>
      <c r="J9" s="1">
        <f ca="1">IF(DATE(J$4,$L9,1)&gt;'Tab-Acumulado'!$J$2,"",VLOOKUP(DATE(J$4,$L9,1),'Tab-Acumulado'!$J$3:$K$1000,2,FALSE))</f>
        <v>0.25697389993778535</v>
      </c>
      <c r="K9" s="1">
        <f ca="1">IF(DATE(K$4,$L9,1)&gt;'Tab-Acumulado'!$J$2,"",VLOOKUP(DATE(K$4,$L9,1),'Tab-Acumulado'!$J$3:$K$1000,2,FALSE))</f>
        <v>0.18725244842662228</v>
      </c>
      <c r="L9" s="11">
        <v>5</v>
      </c>
    </row>
    <row r="10" spans="1:12" ht="12.75" hidden="1" x14ac:dyDescent="0.2">
      <c r="A10" s="10" t="s">
        <v>8</v>
      </c>
      <c r="B10" s="1">
        <f ca="1">IF(DATE(B$4,$L10,1)&gt;'Tab-Acumulado'!$J$2,"",VLOOKUP(DATE(B$4,$L10,1),'Tab-Acumulado'!$J$3:$K$1000,2,FALSE))</f>
        <v>1.4693036432345017</v>
      </c>
      <c r="C10" s="1">
        <f ca="1">IF(DATE(C$4,$L10,1)&gt;'Tab-Acumulado'!$J$2,"",VLOOKUP(DATE(C$4,$L10,1),'Tab-Acumulado'!$J$3:$K$1000,2,FALSE))</f>
        <v>1.2468424614714166</v>
      </c>
      <c r="D10" s="1">
        <f ca="1">IF(DATE(D$4,$L10,1)&gt;'Tab-Acumulado'!$J$2,"",VLOOKUP(DATE(D$4,$L10,1),'Tab-Acumulado'!$J$3:$K$1000,2,FALSE))</f>
        <v>1.0285817983455412</v>
      </c>
      <c r="E10" s="1">
        <f ca="1">IF(DATE(E$4,$L10,1)&gt;'Tab-Acumulado'!$J$2,"",VLOOKUP(DATE(E$4,$L10,1),'Tab-Acumulado'!$J$3:$K$1000,2,FALSE))</f>
        <v>0.89675927073845407</v>
      </c>
      <c r="F10" s="1">
        <f ca="1">IF(DATE(F$4,$L10,1)&gt;'Tab-Acumulado'!$J$2,"",VLOOKUP(DATE(F$4,$L10,1),'Tab-Acumulado'!$J$3:$K$1000,2,FALSE))</f>
        <v>0.78387404938772487</v>
      </c>
      <c r="G10" s="1">
        <f ca="1">IF(DATE(G$4,$L10,1)&gt;'Tab-Acumulado'!$J$2,"",VLOOKUP(DATE(G$4,$L10,1),'Tab-Acumulado'!$J$3:$K$1000,2,FALSE))</f>
        <v>0.5847104906172832</v>
      </c>
      <c r="H10" s="1">
        <f ca="1">IF(DATE(H$4,$L10,1)&gt;'Tab-Acumulado'!$J$2,"",VLOOKUP(DATE(H$4,$L10,1),'Tab-Acumulado'!$J$3:$K$1000,2,FALSE))</f>
        <v>0.4614301887369569</v>
      </c>
      <c r="I10" s="1">
        <f ca="1">IF(DATE(I$4,$L10,1)&gt;'Tab-Acumulado'!$J$2,"",VLOOKUP(DATE(I$4,$L10,1),'Tab-Acumulado'!$J$3:$K$1000,2,FALSE))</f>
        <v>0.33687729964749913</v>
      </c>
      <c r="J10" s="1">
        <f ca="1">IF(DATE(J$4,$L10,1)&gt;'Tab-Acumulado'!$J$2,"",VLOOKUP(DATE(J$4,$L10,1),'Tab-Acumulado'!$J$3:$K$1000,2,FALSE))</f>
        <v>0.25697389993778535</v>
      </c>
      <c r="K10" s="1">
        <f ca="1">IF(DATE(K$4,$L10,1)&gt;'Tab-Acumulado'!$J$2,"",VLOOKUP(DATE(K$4,$L10,1),'Tab-Acumulado'!$J$3:$K$1000,2,FALSE))</f>
        <v>0.18725244842662228</v>
      </c>
      <c r="L10" s="11">
        <v>6</v>
      </c>
    </row>
    <row r="11" spans="1:12" ht="12.75" hidden="1" x14ac:dyDescent="0.2">
      <c r="A11" s="10" t="s">
        <v>9</v>
      </c>
      <c r="B11" s="1">
        <f ca="1">IF(DATE(B$4,$L11,1)&gt;'Tab-Acumulado'!$J$2,"",VLOOKUP(DATE(B$4,$L11,1),'Tab-Acumulado'!$J$3:$K$1000,2,FALSE))</f>
        <v>1.4206447149106816</v>
      </c>
      <c r="C11" s="1">
        <f ca="1">IF(DATE(C$4,$L11,1)&gt;'Tab-Acumulado'!$J$2,"",VLOOKUP(DATE(C$4,$L11,1),'Tab-Acumulado'!$J$3:$K$1000,2,FALSE))</f>
        <v>1.1916084316436542</v>
      </c>
      <c r="D11" s="1">
        <f ca="1">IF(DATE(D$4,$L11,1)&gt;'Tab-Acumulado'!$J$2,"",VLOOKUP(DATE(D$4,$L11,1),'Tab-Acumulado'!$J$3:$K$1000,2,FALSE))</f>
        <v>0.98063371295081136</v>
      </c>
      <c r="E11" s="1">
        <f ca="1">IF(DATE(E$4,$L11,1)&gt;'Tab-Acumulado'!$J$2,"",VLOOKUP(DATE(E$4,$L11,1),'Tab-Acumulado'!$J$3:$K$1000,2,FALSE))</f>
        <v>0.86588141978023891</v>
      </c>
      <c r="F11" s="1">
        <f ca="1">IF(DATE(F$4,$L11,1)&gt;'Tab-Acumulado'!$J$2,"",VLOOKUP(DATE(F$4,$L11,1),'Tab-Acumulado'!$J$3:$K$1000,2,FALSE))</f>
        <v>0.73088830193868026</v>
      </c>
      <c r="G11" s="1">
        <f ca="1">IF(DATE(G$4,$L11,1)&gt;'Tab-Acumulado'!$J$2,"",VLOOKUP(DATE(G$4,$L11,1),'Tab-Acumulado'!$J$3:$K$1000,2,FALSE))</f>
        <v>0.55029623007003248</v>
      </c>
      <c r="H11" s="1">
        <f ca="1">IF(DATE(H$4,$L11,1)&gt;'Tab-Acumulado'!$J$2,"",VLOOKUP(DATE(H$4,$L11,1),'Tab-Acumulado'!$J$3:$K$1000,2,FALSE))</f>
        <v>0.42453972447109611</v>
      </c>
      <c r="I11" s="1">
        <f ca="1">IF(DATE(I$4,$L11,1)&gt;'Tab-Acumulado'!$J$2,"",VLOOKUP(DATE(I$4,$L11,1),'Tab-Acumulado'!$J$3:$K$1000,2,FALSE))</f>
        <v>0.30698659788588639</v>
      </c>
      <c r="J11" s="1">
        <f ca="1">IF(DATE(J$4,$L11,1)&gt;'Tab-Acumulado'!$J$2,"",VLOOKUP(DATE(J$4,$L11,1),'Tab-Acumulado'!$J$3:$K$1000,2,FALSE))</f>
        <v>0.23521285349838716</v>
      </c>
      <c r="K11" s="1">
        <f ca="1">IF(DATE(K$4,$L11,1)&gt;'Tab-Acumulado'!$J$2,"",VLOOKUP(DATE(K$4,$L11,1),'Tab-Acumulado'!$J$3:$K$1000,2,FALSE))</f>
        <v>0.16824884260382572</v>
      </c>
      <c r="L11" s="11">
        <v>7</v>
      </c>
    </row>
    <row r="12" spans="1:12" ht="12.75" hidden="1" x14ac:dyDescent="0.2">
      <c r="A12" s="10" t="s">
        <v>10</v>
      </c>
      <c r="B12" s="1">
        <f ca="1">IF(DATE(B$4,$L12,1)&gt;'Tab-Acumulado'!$J$2,"",VLOOKUP(DATE(B$4,$L12,1),'Tab-Acumulado'!$J$3:$K$1000,2,FALSE))</f>
        <v>1.4206447149106816</v>
      </c>
      <c r="C12" s="1">
        <f ca="1">IF(DATE(C$4,$L12,1)&gt;'Tab-Acumulado'!$J$2,"",VLOOKUP(DATE(C$4,$L12,1),'Tab-Acumulado'!$J$3:$K$1000,2,FALSE))</f>
        <v>1.1916084316436542</v>
      </c>
      <c r="D12" s="1">
        <f ca="1">IF(DATE(D$4,$L12,1)&gt;'Tab-Acumulado'!$J$2,"",VLOOKUP(DATE(D$4,$L12,1),'Tab-Acumulado'!$J$3:$K$1000,2,FALSE))</f>
        <v>0.98063371295081136</v>
      </c>
      <c r="E12" s="1">
        <f ca="1">IF(DATE(E$4,$L12,1)&gt;'Tab-Acumulado'!$J$2,"",VLOOKUP(DATE(E$4,$L12,1),'Tab-Acumulado'!$J$3:$K$1000,2,FALSE))</f>
        <v>0.86588141978023891</v>
      </c>
      <c r="F12" s="1">
        <f ca="1">IF(DATE(F$4,$L12,1)&gt;'Tab-Acumulado'!$J$2,"",VLOOKUP(DATE(F$4,$L12,1),'Tab-Acumulado'!$J$3:$K$1000,2,FALSE))</f>
        <v>0.73088830193868026</v>
      </c>
      <c r="G12" s="1">
        <f ca="1">IF(DATE(G$4,$L12,1)&gt;'Tab-Acumulado'!$J$2,"",VLOOKUP(DATE(G$4,$L12,1),'Tab-Acumulado'!$J$3:$K$1000,2,FALSE))</f>
        <v>0.55029623007003248</v>
      </c>
      <c r="H12" s="1">
        <f ca="1">IF(DATE(H$4,$L12,1)&gt;'Tab-Acumulado'!$J$2,"",VLOOKUP(DATE(H$4,$L12,1),'Tab-Acumulado'!$J$3:$K$1000,2,FALSE))</f>
        <v>0.42453972447109611</v>
      </c>
      <c r="I12" s="1">
        <f ca="1">IF(DATE(I$4,$L12,1)&gt;'Tab-Acumulado'!$J$2,"",VLOOKUP(DATE(I$4,$L12,1),'Tab-Acumulado'!$J$3:$K$1000,2,FALSE))</f>
        <v>0.30698659788588639</v>
      </c>
      <c r="J12" s="1">
        <f ca="1">IF(DATE(J$4,$L12,1)&gt;'Tab-Acumulado'!$J$2,"",VLOOKUP(DATE(J$4,$L12,1),'Tab-Acumulado'!$J$3:$K$1000,2,FALSE))</f>
        <v>0.23521285349838716</v>
      </c>
      <c r="K12" s="1">
        <f ca="1">IF(DATE(K$4,$L12,1)&gt;'Tab-Acumulado'!$J$2,"",VLOOKUP(DATE(K$4,$L12,1),'Tab-Acumulado'!$J$3:$K$1000,2,FALSE))</f>
        <v>0.16824884260382572</v>
      </c>
      <c r="L12" s="11">
        <v>8</v>
      </c>
    </row>
    <row r="13" spans="1:12" ht="12.75" hidden="1" x14ac:dyDescent="0.2">
      <c r="A13" s="10" t="s">
        <v>11</v>
      </c>
      <c r="B13" s="1">
        <f ca="1">IF(DATE(B$4,$L13,1)&gt;'Tab-Acumulado'!$J$2,"",VLOOKUP(DATE(B$4,$L13,1),'Tab-Acumulado'!$J$3:$K$1000,2,FALSE))</f>
        <v>1.4206447149106816</v>
      </c>
      <c r="C13" s="1">
        <f ca="1">IF(DATE(C$4,$L13,1)&gt;'Tab-Acumulado'!$J$2,"",VLOOKUP(DATE(C$4,$L13,1),'Tab-Acumulado'!$J$3:$K$1000,2,FALSE))</f>
        <v>1.1916084316436542</v>
      </c>
      <c r="D13" s="1">
        <f ca="1">IF(DATE(D$4,$L13,1)&gt;'Tab-Acumulado'!$J$2,"",VLOOKUP(DATE(D$4,$L13,1),'Tab-Acumulado'!$J$3:$K$1000,2,FALSE))</f>
        <v>0.98063371295081136</v>
      </c>
      <c r="E13" s="1">
        <f ca="1">IF(DATE(E$4,$L13,1)&gt;'Tab-Acumulado'!$J$2,"",VLOOKUP(DATE(E$4,$L13,1),'Tab-Acumulado'!$J$3:$K$1000,2,FALSE))</f>
        <v>0.86588141978023891</v>
      </c>
      <c r="F13" s="1">
        <f ca="1">IF(DATE(F$4,$L13,1)&gt;'Tab-Acumulado'!$J$2,"",VLOOKUP(DATE(F$4,$L13,1),'Tab-Acumulado'!$J$3:$K$1000,2,FALSE))</f>
        <v>0.73088830193868026</v>
      </c>
      <c r="G13" s="1">
        <f ca="1">IF(DATE(G$4,$L13,1)&gt;'Tab-Acumulado'!$J$2,"",VLOOKUP(DATE(G$4,$L13,1),'Tab-Acumulado'!$J$3:$K$1000,2,FALSE))</f>
        <v>0.55029623007003248</v>
      </c>
      <c r="H13" s="1">
        <f ca="1">IF(DATE(H$4,$L13,1)&gt;'Tab-Acumulado'!$J$2,"",VLOOKUP(DATE(H$4,$L13,1),'Tab-Acumulado'!$J$3:$K$1000,2,FALSE))</f>
        <v>0.42453972447109611</v>
      </c>
      <c r="I13" s="1">
        <f ca="1">IF(DATE(I$4,$L13,1)&gt;'Tab-Acumulado'!$J$2,"",VLOOKUP(DATE(I$4,$L13,1),'Tab-Acumulado'!$J$3:$K$1000,2,FALSE))</f>
        <v>0.30698659788588639</v>
      </c>
      <c r="J13" s="1">
        <f ca="1">IF(DATE(J$4,$L13,1)&gt;'Tab-Acumulado'!$J$2,"",VLOOKUP(DATE(J$4,$L13,1),'Tab-Acumulado'!$J$3:$K$1000,2,FALSE))</f>
        <v>0.23521285349838716</v>
      </c>
      <c r="K13" s="1">
        <f ca="1">IF(DATE(K$4,$L13,1)&gt;'Tab-Acumulado'!$J$2,"",VLOOKUP(DATE(K$4,$L13,1),'Tab-Acumulado'!$J$3:$K$1000,2,FALSE))</f>
        <v>0.16824884260382572</v>
      </c>
      <c r="L13" s="11">
        <v>9</v>
      </c>
    </row>
    <row r="14" spans="1:12" ht="12.75" hidden="1" x14ac:dyDescent="0.2">
      <c r="A14" s="10" t="s">
        <v>12</v>
      </c>
      <c r="B14" s="1">
        <f ca="1">IF(DATE(B$4,$L14,1)&gt;'Tab-Acumulado'!$J$2,"",VLOOKUP(DATE(B$4,$L14,1),'Tab-Acumulado'!$J$3:$K$1000,2,FALSE))</f>
        <v>1.3785714049182782</v>
      </c>
      <c r="C14" s="1">
        <f ca="1">IF(DATE(C$4,$L14,1)&gt;'Tab-Acumulado'!$J$2,"",VLOOKUP(DATE(C$4,$L14,1),'Tab-Acumulado'!$J$3:$K$1000,2,FALSE))</f>
        <v>1.1198395919546675</v>
      </c>
      <c r="D14" s="1">
        <f ca="1">IF(DATE(D$4,$L14,1)&gt;'Tab-Acumulado'!$J$2,"",VLOOKUP(DATE(D$4,$L14,1),'Tab-Acumulado'!$J$3:$K$1000,2,FALSE))</f>
        <v>0.95190401238190925</v>
      </c>
      <c r="E14" s="1">
        <f ca="1">IF(DATE(E$4,$L14,1)&gt;'Tab-Acumulado'!$J$2,"",VLOOKUP(DATE(E$4,$L14,1),'Tab-Acumulado'!$J$3:$K$1000,2,FALSE))</f>
        <v>0.84286341005599674</v>
      </c>
      <c r="F14" s="1">
        <f ca="1">IF(DATE(F$4,$L14,1)&gt;'Tab-Acumulado'!$J$2,"",VLOOKUP(DATE(F$4,$L14,1),'Tab-Acumulado'!$J$3:$K$1000,2,FALSE))</f>
        <v>0.64409995521338947</v>
      </c>
      <c r="G14" s="1">
        <f ca="1">IF(DATE(G$4,$L14,1)&gt;'Tab-Acumulado'!$J$2,"",VLOOKUP(DATE(G$4,$L14,1),'Tab-Acumulado'!$J$3:$K$1000,2,FALSE))</f>
        <v>0.52214627983174355</v>
      </c>
      <c r="H14" s="1">
        <f ca="1">IF(DATE(H$4,$L14,1)&gt;'Tab-Acumulado'!$J$2,"",VLOOKUP(DATE(H$4,$L14,1),'Tab-Acumulado'!$J$3:$K$1000,2,FALSE))</f>
        <v>0.3899114542704637</v>
      </c>
      <c r="I14" s="1">
        <f ca="1">IF(DATE(I$4,$L14,1)&gt;'Tab-Acumulado'!$J$2,"",VLOOKUP(DATE(I$4,$L14,1),'Tab-Acumulado'!$J$3:$K$1000,2,FALSE))</f>
        <v>0.28894477081809611</v>
      </c>
      <c r="J14" s="1">
        <f ca="1">IF(DATE(J$4,$L14,1)&gt;'Tab-Acumulado'!$J$2,"",VLOOKUP(DATE(J$4,$L14,1),'Tab-Acumulado'!$J$3:$K$1000,2,FALSE))</f>
        <v>0.21640602313595045</v>
      </c>
      <c r="K14" s="1">
        <f ca="1">IF(DATE(K$4,$L14,1)&gt;'Tab-Acumulado'!$J$2,"",VLOOKUP(DATE(K$4,$L14,1),'Tab-Acumulado'!$J$3:$K$1000,2,FALSE))</f>
        <v>0.1530636573648741</v>
      </c>
      <c r="L14" s="11">
        <v>10</v>
      </c>
    </row>
    <row r="15" spans="1:12" ht="12.75" hidden="1" x14ac:dyDescent="0.2">
      <c r="A15" s="10" t="s">
        <v>13</v>
      </c>
      <c r="B15" s="1">
        <f ca="1">IF(DATE(B$4,$L15,1)&gt;'Tab-Acumulado'!$J$2,"",VLOOKUP(DATE(B$4,$L15,1),'Tab-Acumulado'!$J$3:$K$1000,2,FALSE))</f>
        <v>1.3785714049182782</v>
      </c>
      <c r="C15" s="1">
        <f ca="1">IF(DATE(C$4,$L15,1)&gt;'Tab-Acumulado'!$J$2,"",VLOOKUP(DATE(C$4,$L15,1),'Tab-Acumulado'!$J$3:$K$1000,2,FALSE))</f>
        <v>1.1198395919546675</v>
      </c>
      <c r="D15" s="1">
        <f ca="1">IF(DATE(D$4,$L15,1)&gt;'Tab-Acumulado'!$J$2,"",VLOOKUP(DATE(D$4,$L15,1),'Tab-Acumulado'!$J$3:$K$1000,2,FALSE))</f>
        <v>0.95190401238190925</v>
      </c>
      <c r="E15" s="1">
        <f ca="1">IF(DATE(E$4,$L15,1)&gt;'Tab-Acumulado'!$J$2,"",VLOOKUP(DATE(E$4,$L15,1),'Tab-Acumulado'!$J$3:$K$1000,2,FALSE))</f>
        <v>0.84286341005599674</v>
      </c>
      <c r="F15" s="1">
        <f ca="1">IF(DATE(F$4,$L15,1)&gt;'Tab-Acumulado'!$J$2,"",VLOOKUP(DATE(F$4,$L15,1),'Tab-Acumulado'!$J$3:$K$1000,2,FALSE))</f>
        <v>0.64409995521338947</v>
      </c>
      <c r="G15" s="1">
        <f ca="1">IF(DATE(G$4,$L15,1)&gt;'Tab-Acumulado'!$J$2,"",VLOOKUP(DATE(G$4,$L15,1),'Tab-Acumulado'!$J$3:$K$1000,2,FALSE))</f>
        <v>0.52214627983174355</v>
      </c>
      <c r="H15" s="1">
        <f ca="1">IF(DATE(H$4,$L15,1)&gt;'Tab-Acumulado'!$J$2,"",VLOOKUP(DATE(H$4,$L15,1),'Tab-Acumulado'!$J$3:$K$1000,2,FALSE))</f>
        <v>0.3899114542704637</v>
      </c>
      <c r="I15" s="1">
        <f ca="1">IF(DATE(I$4,$L15,1)&gt;'Tab-Acumulado'!$J$2,"",VLOOKUP(DATE(I$4,$L15,1),'Tab-Acumulado'!$J$3:$K$1000,2,FALSE))</f>
        <v>0.28894477081809611</v>
      </c>
      <c r="J15" s="1">
        <f ca="1">IF(DATE(J$4,$L15,1)&gt;'Tab-Acumulado'!$J$2,"",VLOOKUP(DATE(J$4,$L15,1),'Tab-Acumulado'!$J$3:$K$1000,2,FALSE))</f>
        <v>0.21640602313595045</v>
      </c>
      <c r="K15" s="1">
        <f ca="1">IF(DATE(K$4,$L15,1)&gt;'Tab-Acumulado'!$J$2,"",VLOOKUP(DATE(K$4,$L15,1),'Tab-Acumulado'!$J$3:$K$1000,2,FALSE))</f>
        <v>0.1530636573648741</v>
      </c>
      <c r="L15" s="11">
        <v>11</v>
      </c>
    </row>
    <row r="16" spans="1:12" ht="12.75" hidden="1" x14ac:dyDescent="0.2">
      <c r="A16" s="12" t="s">
        <v>14</v>
      </c>
      <c r="B16" s="1">
        <f ca="1">IF(DATE(B$4,$L16,1)&gt;'Tab-Acumulado'!$J$2,"",VLOOKUP(DATE(B$4,$L16,1),'Tab-Acumulado'!$J$3:$K$1000,2,FALSE))</f>
        <v>1.3785714049182782</v>
      </c>
      <c r="C16" s="1">
        <f ca="1">IF(DATE(C$4,$L16,1)&gt;'Tab-Acumulado'!$J$2,"",VLOOKUP(DATE(C$4,$L16,1),'Tab-Acumulado'!$J$3:$K$1000,2,FALSE))</f>
        <v>1.1198395919546675</v>
      </c>
      <c r="D16" s="1">
        <f ca="1">IF(DATE(D$4,$L16,1)&gt;'Tab-Acumulado'!$J$2,"",VLOOKUP(DATE(D$4,$L16,1),'Tab-Acumulado'!$J$3:$K$1000,2,FALSE))</f>
        <v>0.95190401238190925</v>
      </c>
      <c r="E16" s="1">
        <f ca="1">IF(DATE(E$4,$L16,1)&gt;'Tab-Acumulado'!$J$2,"",VLOOKUP(DATE(E$4,$L16,1),'Tab-Acumulado'!$J$3:$K$1000,2,FALSE))</f>
        <v>0.84286341005599674</v>
      </c>
      <c r="F16" s="1">
        <f ca="1">IF(DATE(F$4,$L16,1)&gt;'Tab-Acumulado'!$J$2,"",VLOOKUP(DATE(F$4,$L16,1),'Tab-Acumulado'!$J$3:$K$1000,2,FALSE))</f>
        <v>0.64409995521338947</v>
      </c>
      <c r="G16" s="1">
        <f ca="1">IF(DATE(G$4,$L16,1)&gt;'Tab-Acumulado'!$J$2,"",VLOOKUP(DATE(G$4,$L16,1),'Tab-Acumulado'!$J$3:$K$1000,2,FALSE))</f>
        <v>0.52214627983174355</v>
      </c>
      <c r="H16" s="1">
        <f ca="1">IF(DATE(H$4,$L16,1)&gt;'Tab-Acumulado'!$J$2,"",VLOOKUP(DATE(H$4,$L16,1),'Tab-Acumulado'!$J$3:$K$1000,2,FALSE))</f>
        <v>0.3899114542704637</v>
      </c>
      <c r="I16" s="1">
        <f ca="1">IF(DATE(I$4,$L16,1)&gt;'Tab-Acumulado'!$J$2,"",VLOOKUP(DATE(I$4,$L16,1),'Tab-Acumulado'!$J$3:$K$1000,2,FALSE))</f>
        <v>0.28894477081809611</v>
      </c>
      <c r="J16" s="1">
        <f ca="1">IF(DATE(J$4,$L16,1)&gt;'Tab-Acumulado'!$J$2,"",VLOOKUP(DATE(J$4,$L16,1),'Tab-Acumulado'!$J$3:$K$1000,2,FALSE))</f>
        <v>0.21640602313595045</v>
      </c>
      <c r="K16" s="1">
        <f ca="1">IF(DATE(K$4,$L16,1)&gt;'Tab-Acumulado'!$J$2,"",VLOOKUP(DATE(K$4,$L16,1),'Tab-Acumulado'!$J$3:$K$1000,2,FALSE))</f>
        <v>0.1530636573648741</v>
      </c>
      <c r="L16" s="11">
        <v>12</v>
      </c>
    </row>
    <row r="17" spans="1:12" ht="12.75" x14ac:dyDescent="0.2">
      <c r="A17" s="13"/>
      <c r="B17" s="9">
        <v>1980</v>
      </c>
      <c r="C17" s="9">
        <f>B17+1</f>
        <v>1981</v>
      </c>
      <c r="D17" s="9">
        <f t="shared" ref="D17:K17" si="1">C17+1</f>
        <v>1982</v>
      </c>
      <c r="E17" s="9">
        <f t="shared" si="1"/>
        <v>1983</v>
      </c>
      <c r="F17" s="9">
        <f t="shared" si="1"/>
        <v>1984</v>
      </c>
      <c r="G17" s="9">
        <f t="shared" si="1"/>
        <v>1985</v>
      </c>
      <c r="H17" s="9">
        <f t="shared" si="1"/>
        <v>1986</v>
      </c>
      <c r="I17" s="9">
        <f t="shared" si="1"/>
        <v>1987</v>
      </c>
      <c r="J17" s="9">
        <f t="shared" si="1"/>
        <v>1988</v>
      </c>
      <c r="K17" s="9">
        <f t="shared" si="1"/>
        <v>1989</v>
      </c>
    </row>
    <row r="18" spans="1:12" ht="12.75" x14ac:dyDescent="0.2">
      <c r="A18" s="10" t="s">
        <v>3</v>
      </c>
      <c r="B18" s="1">
        <f ca="1">IF(DATE(B$17,$L18,1)&gt;'Tab-Acumulado'!$J$2,"",VLOOKUP(DATE(B$17,$L18,1),'Tab-Acumulado'!$J$3:$K$1000,2,FALSE))</f>
        <v>0.13454216574737646</v>
      </c>
      <c r="C18" s="1">
        <f ca="1">IF(DATE(C$17,$L18,1)&gt;'Tab-Acumulado'!$J$2,"",VLOOKUP(DATE(C$17,$L18,1),'Tab-Acumulado'!$J$3:$K$1000,2,FALSE))</f>
        <v>8.8874292383637726E-2</v>
      </c>
      <c r="D18" s="1">
        <f ca="1">IF(DATE(D$17,$L18,1)&gt;'Tab-Acumulado'!$J$2,"",VLOOKUP(DATE(D$17,$L18,1),'Tab-Acumulado'!$J$3:$K$1000,2,FALSE))</f>
        <v>4.5141468105539109E-2</v>
      </c>
      <c r="E18" s="1">
        <f ca="1">IF(DATE(E$17,$L18,1)&gt;'Tab-Acumulado'!$J$2,"",VLOOKUP(DATE(E$17,$L18,1),'Tab-Acumulado'!$J$3:$K$1000,2,FALSE))</f>
        <v>2.2547364524144152E-2</v>
      </c>
      <c r="F18" s="1">
        <f ca="1">IF(DATE(F$17,$L18,1)&gt;'Tab-Acumulado'!$J$2,"",VLOOKUP(DATE(F$17,$L18,1),'Tab-Acumulado'!$J$3:$K$1000,2,FALSE))</f>
        <v>8.6978599724623594E-3</v>
      </c>
      <c r="G18" s="1">
        <f ca="1">IF(DATE(G$17,$L18,1)&gt;'Tab-Acumulado'!$J$2,"",VLOOKUP(DATE(G$17,$L18,1),'Tab-Acumulado'!$J$3:$K$1000,2,FALSE))</f>
        <v>2.686103612544506E-3</v>
      </c>
      <c r="H18" s="1">
        <f ca="1">IF(DATE(H$17,$L18,1)&gt;'Tab-Acumulado'!$J$2,"",VLOOKUP(DATE(H$17,$L18,1),'Tab-Acumulado'!$J$3:$K$1000,2,FALSE))</f>
        <v>8.1993397534180104E-4</v>
      </c>
      <c r="I18" s="1">
        <f ca="1">IF(DATE(I$17,$L18,1)&gt;'Tab-Acumulado'!$J$2,"",VLOOKUP(DATE(I$17,$L18,1),'Tab-Acumulado'!$J$3:$K$1000,2,FALSE))</f>
        <v>0.50499370567642254</v>
      </c>
      <c r="J18" s="1">
        <f ca="1">IF(DATE(J$17,$L18,1)&gt;'Tab-Acumulado'!$J$2,"",VLOOKUP(DATE(J$17,$L18,1),'Tab-Acumulado'!$J$3:$K$1000,2,FALSE))</f>
        <v>0.10997153218983023</v>
      </c>
      <c r="K18" s="1">
        <f ca="1">IF(DATE(K$17,$L18,1)&gt;'Tab-Acumulado'!$J$2,"",VLOOKUP(DATE(K$17,$L18,1),'Tab-Acumulado'!$J$3:$K$1000,2,FALSE))</f>
        <v>1.0637103777708976E-2</v>
      </c>
      <c r="L18" s="11">
        <v>1</v>
      </c>
    </row>
    <row r="19" spans="1:12" ht="12.75" x14ac:dyDescent="0.2">
      <c r="A19" s="10" t="s">
        <v>4</v>
      </c>
      <c r="B19" s="1">
        <f ca="1">IF(DATE(B$17,$L19,1)&gt;'Tab-Acumulado'!$J$2,"",VLOOKUP(DATE(B$17,$L19,1),'Tab-Acumulado'!$J$3:$K$1000,2,FALSE))</f>
        <v>0.13454216574737646</v>
      </c>
      <c r="C19" s="1">
        <f ca="1">IF(DATE(C$17,$L19,1)&gt;'Tab-Acumulado'!$J$2,"",VLOOKUP(DATE(C$17,$L19,1),'Tab-Acumulado'!$J$3:$K$1000,2,FALSE))</f>
        <v>8.8874292383637726E-2</v>
      </c>
      <c r="D19" s="1">
        <f ca="1">IF(DATE(D$17,$L19,1)&gt;'Tab-Acumulado'!$J$2,"",VLOOKUP(DATE(D$17,$L19,1),'Tab-Acumulado'!$J$3:$K$1000,2,FALSE))</f>
        <v>4.5141468105539109E-2</v>
      </c>
      <c r="E19" s="1">
        <f ca="1">IF(DATE(E$17,$L19,1)&gt;'Tab-Acumulado'!$J$2,"",VLOOKUP(DATE(E$17,$L19,1),'Tab-Acumulado'!$J$3:$K$1000,2,FALSE))</f>
        <v>2.2547364524144152E-2</v>
      </c>
      <c r="F19" s="1">
        <f ca="1">IF(DATE(F$17,$L19,1)&gt;'Tab-Acumulado'!$J$2,"",VLOOKUP(DATE(F$17,$L19,1),'Tab-Acumulado'!$J$3:$K$1000,2,FALSE))</f>
        <v>8.6978599724623594E-3</v>
      </c>
      <c r="G19" s="1">
        <f ca="1">IF(DATE(G$17,$L19,1)&gt;'Tab-Acumulado'!$J$2,"",VLOOKUP(DATE(G$17,$L19,1),'Tab-Acumulado'!$J$3:$K$1000,2,FALSE))</f>
        <v>2.686103612544506E-3</v>
      </c>
      <c r="H19" s="1">
        <f ca="1">IF(DATE(H$17,$L19,1)&gt;'Tab-Acumulado'!$J$2,"",VLOOKUP(DATE(H$17,$L19,1),'Tab-Acumulado'!$J$3:$K$1000,2,FALSE))</f>
        <v>8.1993397534180104E-4</v>
      </c>
      <c r="I19" s="1">
        <f ca="1">IF(DATE(I$17,$L19,1)&gt;'Tab-Acumulado'!$J$2,"",VLOOKUP(DATE(I$17,$L19,1),'Tab-Acumulado'!$J$3:$K$1000,2,FALSE))</f>
        <v>0.43226673028036439</v>
      </c>
      <c r="J19" s="1">
        <f ca="1">IF(DATE(J$17,$L19,1)&gt;'Tab-Acumulado'!$J$2,"",VLOOKUP(DATE(J$17,$L19,1),'Tab-Acumulado'!$J$3:$K$1000,2,FALSE))</f>
        <v>9.4367263476585223E-2</v>
      </c>
      <c r="K19" s="1">
        <f ca="1">IF(DATE(K$17,$L19,1)&gt;'Tab-Acumulado'!$J$2,"",VLOOKUP(DATE(K$17,$L19,1),'Tab-Acumulado'!$J$3:$K$1000,2,FALSE))</f>
        <v>8.6921031478793473</v>
      </c>
      <c r="L19" s="11">
        <v>2</v>
      </c>
    </row>
    <row r="20" spans="1:12" ht="12.75" x14ac:dyDescent="0.2">
      <c r="A20" s="10" t="s">
        <v>5</v>
      </c>
      <c r="B20" s="1">
        <f ca="1">IF(DATE(B$17,$L20,1)&gt;'Tab-Acumulado'!$J$2,"",VLOOKUP(DATE(B$17,$L20,1),'Tab-Acumulado'!$J$3:$K$1000,2,FALSE))</f>
        <v>0.13454216574737646</v>
      </c>
      <c r="C20" s="1">
        <f ca="1">IF(DATE(C$17,$L20,1)&gt;'Tab-Acumulado'!$J$2,"",VLOOKUP(DATE(C$17,$L20,1),'Tab-Acumulado'!$J$3:$K$1000,2,FALSE))</f>
        <v>8.8874292383637726E-2</v>
      </c>
      <c r="D20" s="1">
        <f ca="1">IF(DATE(D$17,$L20,1)&gt;'Tab-Acumulado'!$J$2,"",VLOOKUP(DATE(D$17,$L20,1),'Tab-Acumulado'!$J$3:$K$1000,2,FALSE))</f>
        <v>4.5141468105539109E-2</v>
      </c>
      <c r="E20" s="1">
        <f ca="1">IF(DATE(E$17,$L20,1)&gt;'Tab-Acumulado'!$J$2,"",VLOOKUP(DATE(E$17,$L20,1),'Tab-Acumulado'!$J$3:$K$1000,2,FALSE))</f>
        <v>2.2547364524144152E-2</v>
      </c>
      <c r="F20" s="1">
        <f ca="1">IF(DATE(F$17,$L20,1)&gt;'Tab-Acumulado'!$J$2,"",VLOOKUP(DATE(F$17,$L20,1),'Tab-Acumulado'!$J$3:$K$1000,2,FALSE))</f>
        <v>8.6978599724623594E-3</v>
      </c>
      <c r="G20" s="1">
        <f ca="1">IF(DATE(G$17,$L20,1)&gt;'Tab-Acumulado'!$J$2,"",VLOOKUP(DATE(G$17,$L20,1),'Tab-Acumulado'!$J$3:$K$1000,2,FALSE))</f>
        <v>2.686103612544506E-3</v>
      </c>
      <c r="H20" s="1">
        <f ca="1">IF(DATE(H$17,$L20,1)&gt;'Tab-Acumulado'!$J$2,"",VLOOKUP(DATE(H$17,$L20,1),'Tab-Acumulado'!$J$3:$K$1000,2,FALSE))</f>
        <v>0.6168627560501061</v>
      </c>
      <c r="I20" s="1">
        <f ca="1">IF(DATE(I$17,$L20,1)&gt;'Tab-Acumulado'!$J$2,"",VLOOKUP(DATE(I$17,$L20,1),'Tab-Acumulado'!$J$3:$K$1000,2,FALSE))</f>
        <v>0.36141044217984003</v>
      </c>
      <c r="J20" s="1">
        <f ca="1">IF(DATE(J$17,$L20,1)&gt;'Tab-Acumulado'!$J$2,"",VLOOKUP(DATE(J$17,$L20,1),'Tab-Acumulado'!$J$3:$K$1000,2,FALSE))</f>
        <v>7.9997354658711758E-2</v>
      </c>
      <c r="K20" s="1">
        <f ca="1">IF(DATE(K$17,$L20,1)&gt;'Tab-Acumulado'!$J$2,"",VLOOKUP(DATE(K$17,$L20,1),'Tab-Acumulado'!$J$3:$K$1000,2,FALSE))</f>
        <v>7.345680963147756</v>
      </c>
      <c r="L20" s="11">
        <v>3</v>
      </c>
    </row>
    <row r="21" spans="1:12" ht="12.75" x14ac:dyDescent="0.2">
      <c r="A21" s="10" t="s">
        <v>6</v>
      </c>
      <c r="B21" s="1">
        <f ca="1">IF(DATE(B$17,$L21,1)&gt;'Tab-Acumulado'!$J$2,"",VLOOKUP(DATE(B$17,$L21,1),'Tab-Acumulado'!$J$3:$K$1000,2,FALSE))</f>
        <v>0.12006786460176865</v>
      </c>
      <c r="C21" s="1">
        <f ca="1">IF(DATE(C$17,$L21,1)&gt;'Tab-Acumulado'!$J$2,"",VLOOKUP(DATE(C$17,$L21,1),'Tab-Acumulado'!$J$3:$K$1000,2,FALSE))</f>
        <v>7.4765685952038474E-2</v>
      </c>
      <c r="D21" s="1">
        <f ca="1">IF(DATE(D$17,$L21,1)&gt;'Tab-Acumulado'!$J$2,"",VLOOKUP(DATE(D$17,$L21,1),'Tab-Acumulado'!$J$3:$K$1000,2,FALSE))</f>
        <v>3.8995240995138548E-2</v>
      </c>
      <c r="E21" s="1">
        <f ca="1">IF(DATE(E$17,$L21,1)&gt;'Tab-Acumulado'!$J$2,"",VLOOKUP(DATE(E$17,$L21,1),'Tab-Acumulado'!$J$3:$K$1000,2,FALSE))</f>
        <v>1.8289447608027753E-2</v>
      </c>
      <c r="F21" s="1">
        <f ca="1">IF(DATE(F$17,$L21,1)&gt;'Tab-Acumulado'!$J$2,"",VLOOKUP(DATE(F$17,$L21,1),'Tab-Acumulado'!$J$3:$K$1000,2,FALSE))</f>
        <v>6.4127038552430514E-3</v>
      </c>
      <c r="G21" s="1">
        <f ca="1">IF(DATE(G$17,$L21,1)&gt;'Tab-Acumulado'!$J$2,"",VLOOKUP(DATE(G$17,$L21,1),'Tab-Acumulado'!$J$3:$K$1000,2,FALSE))</f>
        <v>1.9211052756154103E-3</v>
      </c>
      <c r="H21" s="1">
        <f ca="1">IF(DATE(H$17,$L21,1)&gt;'Tab-Acumulado'!$J$2,"",VLOOKUP(DATE(H$17,$L21,1),'Tab-Acumulado'!$J$3:$K$1000,2,FALSE))</f>
        <v>0.61754205230764447</v>
      </c>
      <c r="I21" s="1">
        <f ca="1">IF(DATE(I$17,$L21,1)&gt;'Tab-Acumulado'!$J$2,"",VLOOKUP(DATE(I$17,$L21,1),'Tab-Acumulado'!$J$3:$K$1000,2,FALSE))</f>
        <v>0.31559737974405394</v>
      </c>
      <c r="J21" s="1">
        <f ca="1">IF(DATE(J$17,$L21,1)&gt;'Tab-Acumulado'!$J$2,"",VLOOKUP(DATE(J$17,$L21,1),'Tab-Acumulado'!$J$3:$K$1000,2,FALSE))</f>
        <v>6.8959705562242554E-2</v>
      </c>
      <c r="K21" s="1">
        <f ca="1">IF(DATE(K$17,$L21,1)&gt;'Tab-Acumulado'!$J$2,"",VLOOKUP(DATE(K$17,$L21,1),'Tab-Acumulado'!$J$3:$K$1000,2,FALSE))</f>
        <v>6.1294078524143343</v>
      </c>
      <c r="L21" s="11">
        <v>4</v>
      </c>
    </row>
    <row r="22" spans="1:12" ht="12.75" x14ac:dyDescent="0.2">
      <c r="A22" s="10" t="s">
        <v>7</v>
      </c>
      <c r="B22" s="1">
        <f ca="1">IF(DATE(B$17,$L22,1)&gt;'Tab-Acumulado'!$J$2,"",VLOOKUP(DATE(B$17,$L22,1),'Tab-Acumulado'!$J$3:$K$1000,2,FALSE))</f>
        <v>0.12006786460176865</v>
      </c>
      <c r="C22" s="1">
        <f ca="1">IF(DATE(C$17,$L22,1)&gt;'Tab-Acumulado'!$J$2,"",VLOOKUP(DATE(C$17,$L22,1),'Tab-Acumulado'!$J$3:$K$1000,2,FALSE))</f>
        <v>7.4765685952038474E-2</v>
      </c>
      <c r="D22" s="1">
        <f ca="1">IF(DATE(D$17,$L22,1)&gt;'Tab-Acumulado'!$J$2,"",VLOOKUP(DATE(D$17,$L22,1),'Tab-Acumulado'!$J$3:$K$1000,2,FALSE))</f>
        <v>3.8995240995138548E-2</v>
      </c>
      <c r="E22" s="1">
        <f ca="1">IF(DATE(E$17,$L22,1)&gt;'Tab-Acumulado'!$J$2,"",VLOOKUP(DATE(E$17,$L22,1),'Tab-Acumulado'!$J$3:$K$1000,2,FALSE))</f>
        <v>1.8289447608027753E-2</v>
      </c>
      <c r="F22" s="1">
        <f ca="1">IF(DATE(F$17,$L22,1)&gt;'Tab-Acumulado'!$J$2,"",VLOOKUP(DATE(F$17,$L22,1),'Tab-Acumulado'!$J$3:$K$1000,2,FALSE))</f>
        <v>6.4127038552430514E-3</v>
      </c>
      <c r="G22" s="1">
        <f ca="1">IF(DATE(G$17,$L22,1)&gt;'Tab-Acumulado'!$J$2,"",VLOOKUP(DATE(G$17,$L22,1),'Tab-Acumulado'!$J$3:$K$1000,2,FALSE))</f>
        <v>1.9211052756154103E-3</v>
      </c>
      <c r="H22" s="1">
        <f ca="1">IF(DATE(H$17,$L22,1)&gt;'Tab-Acumulado'!$J$2,"",VLOOKUP(DATE(H$17,$L22,1),'Tab-Acumulado'!$J$3:$K$1000,2,FALSE))</f>
        <v>0.61276852422706318</v>
      </c>
      <c r="I22" s="1">
        <f ca="1">IF(DATE(I$17,$L22,1)&gt;'Tab-Acumulado'!$J$2,"",VLOOKUP(DATE(I$17,$L22,1),'Tab-Acumulado'!$J$3:$K$1000,2,FALSE))</f>
        <v>0.26091107144653813</v>
      </c>
      <c r="J22" s="1">
        <f ca="1">IF(DATE(J$17,$L22,1)&gt;'Tab-Acumulado'!$J$2,"",VLOOKUP(DATE(J$17,$L22,1),'Tab-Acumulado'!$J$3:$K$1000,2,FALSE))</f>
        <v>5.7812147579753656E-2</v>
      </c>
      <c r="K22" s="1">
        <f ca="1">IF(DATE(K$17,$L22,1)&gt;'Tab-Acumulado'!$J$2,"",VLOOKUP(DATE(K$17,$L22,1),'Tab-Acumulado'!$J$3:$K$1000,2,FALSE))</f>
        <v>5.5238104207462406</v>
      </c>
      <c r="L22" s="11">
        <v>5</v>
      </c>
    </row>
    <row r="23" spans="1:12" ht="12.75" x14ac:dyDescent="0.2">
      <c r="A23" s="10" t="s">
        <v>8</v>
      </c>
      <c r="B23" s="1">
        <f ca="1">IF(DATE(B$17,$L23,1)&gt;'Tab-Acumulado'!$J$2,"",VLOOKUP(DATE(B$17,$L23,1),'Tab-Acumulado'!$J$3:$K$1000,2,FALSE))</f>
        <v>0.12006786460176865</v>
      </c>
      <c r="C23" s="1">
        <f ca="1">IF(DATE(C$17,$L23,1)&gt;'Tab-Acumulado'!$J$2,"",VLOOKUP(DATE(C$17,$L23,1),'Tab-Acumulado'!$J$3:$K$1000,2,FALSE))</f>
        <v>7.4765685952038474E-2</v>
      </c>
      <c r="D23" s="1">
        <f ca="1">IF(DATE(D$17,$L23,1)&gt;'Tab-Acumulado'!$J$2,"",VLOOKUP(DATE(D$17,$L23,1),'Tab-Acumulado'!$J$3:$K$1000,2,FALSE))</f>
        <v>3.8995240995138548E-2</v>
      </c>
      <c r="E23" s="1">
        <f ca="1">IF(DATE(E$17,$L23,1)&gt;'Tab-Acumulado'!$J$2,"",VLOOKUP(DATE(E$17,$L23,1),'Tab-Acumulado'!$J$3:$K$1000,2,FALSE))</f>
        <v>1.8289447608027753E-2</v>
      </c>
      <c r="F23" s="1">
        <f ca="1">IF(DATE(F$17,$L23,1)&gt;'Tab-Acumulado'!$J$2,"",VLOOKUP(DATE(F$17,$L23,1),'Tab-Acumulado'!$J$3:$K$1000,2,FALSE))</f>
        <v>6.4127038552430514E-3</v>
      </c>
      <c r="G23" s="1">
        <f ca="1">IF(DATE(G$17,$L23,1)&gt;'Tab-Acumulado'!$J$2,"",VLOOKUP(DATE(G$17,$L23,1),'Tab-Acumulado'!$J$3:$K$1000,2,FALSE))</f>
        <v>1.9211052756154103E-3</v>
      </c>
      <c r="H23" s="1">
        <f ca="1">IF(DATE(H$17,$L23,1)&gt;'Tab-Acumulado'!$J$2,"",VLOOKUP(DATE(H$17,$L23,1),'Tab-Acumulado'!$J$3:$K$1000,2,FALSE))</f>
        <v>0.6043067193888213</v>
      </c>
      <c r="I23" s="1">
        <f ca="1">IF(DATE(I$17,$L23,1)&gt;'Tab-Acumulado'!$J$2,"",VLOOKUP(DATE(I$17,$L23,1),'Tab-Acumulado'!$J$3:$K$1000,2,FALSE))</f>
        <v>0.21135984763176288</v>
      </c>
      <c r="J23" s="1">
        <f ca="1">IF(DATE(J$17,$L23,1)&gt;'Tab-Acumulado'!$J$2,"",VLOOKUP(DATE(J$17,$L23,1),'Tab-Acumulado'!$J$3:$K$1000,2,FALSE))</f>
        <v>4.9081317428911697E-2</v>
      </c>
      <c r="K23" s="1">
        <f ca="1">IF(DATE(K$17,$L23,1)&gt;'Tab-Acumulado'!$J$2,"",VLOOKUP(DATE(K$17,$L23,1),'Tab-Acumulado'!$J$3:$K$1000,2,FALSE))</f>
        <v>5.0243864114482815</v>
      </c>
      <c r="L23" s="11">
        <v>6</v>
      </c>
    </row>
    <row r="24" spans="1:12" ht="12.75" x14ac:dyDescent="0.2">
      <c r="A24" s="10" t="s">
        <v>9</v>
      </c>
      <c r="B24" s="1">
        <f ca="1">IF(DATE(B$17,$L24,1)&gt;'Tab-Acumulado'!$J$2,"",VLOOKUP(DATE(B$17,$L24,1),'Tab-Acumulado'!$J$3:$K$1000,2,FALSE))</f>
        <v>0.10850515392992618</v>
      </c>
      <c r="C24" s="1">
        <f ca="1">IF(DATE(C$17,$L24,1)&gt;'Tab-Acumulado'!$J$2,"",VLOOKUP(DATE(C$17,$L24,1),'Tab-Acumulado'!$J$3:$K$1000,2,FALSE))</f>
        <v>6.2774969899137348E-2</v>
      </c>
      <c r="D24" s="1">
        <f ca="1">IF(DATE(D$17,$L24,1)&gt;'Tab-Acumulado'!$J$2,"",VLOOKUP(DATE(D$17,$L24,1),'Tab-Acumulado'!$J$3:$K$1000,2,FALSE))</f>
        <v>3.3208967034322204E-2</v>
      </c>
      <c r="E24" s="1">
        <f ca="1">IF(DATE(E$17,$L24,1)&gt;'Tab-Acumulado'!$J$2,"",VLOOKUP(DATE(E$17,$L24,1),'Tab-Acumulado'!$J$3:$K$1000,2,FALSE))</f>
        <v>1.4411979473086966E-2</v>
      </c>
      <c r="F24" s="1">
        <f ca="1">IF(DATE(F$17,$L24,1)&gt;'Tab-Acumulado'!$J$2,"",VLOOKUP(DATE(F$17,$L24,1),'Tab-Acumulado'!$J$3:$K$1000,2,FALSE))</f>
        <v>4.951581332489411E-3</v>
      </c>
      <c r="G24" s="1">
        <f ca="1">IF(DATE(G$17,$L24,1)&gt;'Tab-Acumulado'!$J$2,"",VLOOKUP(DATE(G$17,$L24,1),'Tab-Acumulado'!$J$3:$K$1000,2,FALSE))</f>
        <v>1.4299648346295802E-3</v>
      </c>
      <c r="H24" s="1">
        <f ca="1">IF(DATE(H$17,$L24,1)&gt;'Tab-Acumulado'!$J$2,"",VLOOKUP(DATE(H$17,$L24,1),'Tab-Acumulado'!$J$3:$K$1000,2,FALSE))</f>
        <v>0.59671954965881935</v>
      </c>
      <c r="I24" s="1">
        <f ca="1">IF(DATE(I$17,$L24,1)&gt;'Tab-Acumulado'!$J$2,"",VLOOKUP(DATE(I$17,$L24,1),'Tab-Acumulado'!$J$3:$K$1000,2,FALSE))</f>
        <v>0.17908872247079818</v>
      </c>
      <c r="J24" s="1">
        <f ca="1">IF(DATE(J$17,$L24,1)&gt;'Tab-Acumulado'!$J$2,"",VLOOKUP(DATE(J$17,$L24,1),'Tab-Acumulado'!$J$3:$K$1000,2,FALSE))</f>
        <v>4.1060721411915233E-2</v>
      </c>
      <c r="K24" s="1">
        <f ca="1">IF(DATE(K$17,$L24,1)&gt;'Tab-Acumulado'!$J$2,"",VLOOKUP(DATE(K$17,$L24,1),'Tab-Acumulado'!$J$3:$K$1000,2,FALSE))</f>
        <v>4.0249831061830346</v>
      </c>
      <c r="L24" s="11">
        <v>7</v>
      </c>
    </row>
    <row r="25" spans="1:12" ht="12.75" x14ac:dyDescent="0.2">
      <c r="A25" s="10" t="s">
        <v>10</v>
      </c>
      <c r="B25" s="1">
        <f ca="1">IF(DATE(B$17,$L25,1)&gt;'Tab-Acumulado'!$J$2,"",VLOOKUP(DATE(B$17,$L25,1),'Tab-Acumulado'!$J$3:$K$1000,2,FALSE))</f>
        <v>0.10850515392992618</v>
      </c>
      <c r="C25" s="1">
        <f ca="1">IF(DATE(C$17,$L25,1)&gt;'Tab-Acumulado'!$J$2,"",VLOOKUP(DATE(C$17,$L25,1),'Tab-Acumulado'!$J$3:$K$1000,2,FALSE))</f>
        <v>6.2774969899137348E-2</v>
      </c>
      <c r="D25" s="1">
        <f ca="1">IF(DATE(D$17,$L25,1)&gt;'Tab-Acumulado'!$J$2,"",VLOOKUP(DATE(D$17,$L25,1),'Tab-Acumulado'!$J$3:$K$1000,2,FALSE))</f>
        <v>3.3208967034322204E-2</v>
      </c>
      <c r="E25" s="1">
        <f ca="1">IF(DATE(E$17,$L25,1)&gt;'Tab-Acumulado'!$J$2,"",VLOOKUP(DATE(E$17,$L25,1),'Tab-Acumulado'!$J$3:$K$1000,2,FALSE))</f>
        <v>1.4411979473086966E-2</v>
      </c>
      <c r="F25" s="1">
        <f ca="1">IF(DATE(F$17,$L25,1)&gt;'Tab-Acumulado'!$J$2,"",VLOOKUP(DATE(F$17,$L25,1),'Tab-Acumulado'!$J$3:$K$1000,2,FALSE))</f>
        <v>4.951581332489411E-3</v>
      </c>
      <c r="G25" s="1">
        <f ca="1">IF(DATE(G$17,$L25,1)&gt;'Tab-Acumulado'!$J$2,"",VLOOKUP(DATE(G$17,$L25,1),'Tab-Acumulado'!$J$3:$K$1000,2,FALSE))</f>
        <v>1.4299648346295802E-3</v>
      </c>
      <c r="H25" s="1">
        <f ca="1">IF(DATE(H$17,$L25,1)&gt;'Tab-Acumulado'!$J$2,"",VLOOKUP(DATE(H$17,$L25,1),'Tab-Acumulado'!$J$3:$K$1000,2,FALSE))</f>
        <v>0.58970868007402322</v>
      </c>
      <c r="I25" s="1">
        <f ca="1">IF(DATE(I$17,$L25,1)&gt;'Tab-Acumulado'!$J$2,"",VLOOKUP(DATE(I$17,$L25,1),'Tab-Acumulado'!$J$3:$K$1000,2,FALSE))</f>
        <v>0.17378600740543684</v>
      </c>
      <c r="J25" s="1">
        <f ca="1">IF(DATE(J$17,$L25,1)&gt;'Tab-Acumulado'!$J$2,"",VLOOKUP(DATE(J$17,$L25,1),'Tab-Acumulado'!$J$3:$K$1000,2,FALSE))</f>
        <v>3.31116985800647E-2</v>
      </c>
      <c r="K25" s="1">
        <f ca="1">IF(DATE(K$17,$L25,1)&gt;'Tab-Acumulado'!$J$2,"",VLOOKUP(DATE(K$17,$L25,1),'Tab-Acumulado'!$J$3:$K$1000,2,FALSE))</f>
        <v>3.1259576779924156</v>
      </c>
      <c r="L25" s="11">
        <v>8</v>
      </c>
    </row>
    <row r="26" spans="1:12" ht="12.75" x14ac:dyDescent="0.2">
      <c r="A26" s="10" t="s">
        <v>11</v>
      </c>
      <c r="B26" s="1">
        <f ca="1">IF(DATE(B$17,$L26,1)&gt;'Tab-Acumulado'!$J$2,"",VLOOKUP(DATE(B$17,$L26,1),'Tab-Acumulado'!$J$3:$K$1000,2,FALSE))</f>
        <v>0.10850515392992618</v>
      </c>
      <c r="C26" s="1">
        <f ca="1">IF(DATE(C$17,$L26,1)&gt;'Tab-Acumulado'!$J$2,"",VLOOKUP(DATE(C$17,$L26,1),'Tab-Acumulado'!$J$3:$K$1000,2,FALSE))</f>
        <v>6.2774969899137348E-2</v>
      </c>
      <c r="D26" s="1">
        <f ca="1">IF(DATE(D$17,$L26,1)&gt;'Tab-Acumulado'!$J$2,"",VLOOKUP(DATE(D$17,$L26,1),'Tab-Acumulado'!$J$3:$K$1000,2,FALSE))</f>
        <v>3.3208967034322204E-2</v>
      </c>
      <c r="E26" s="1">
        <f ca="1">IF(DATE(E$17,$L26,1)&gt;'Tab-Acumulado'!$J$2,"",VLOOKUP(DATE(E$17,$L26,1),'Tab-Acumulado'!$J$3:$K$1000,2,FALSE))</f>
        <v>1.4411979473086966E-2</v>
      </c>
      <c r="F26" s="1">
        <f ca="1">IF(DATE(F$17,$L26,1)&gt;'Tab-Acumulado'!$J$2,"",VLOOKUP(DATE(F$17,$L26,1),'Tab-Acumulado'!$J$3:$K$1000,2,FALSE))</f>
        <v>4.951581332489411E-3</v>
      </c>
      <c r="G26" s="1">
        <f ca="1">IF(DATE(G$17,$L26,1)&gt;'Tab-Acumulado'!$J$2,"",VLOOKUP(DATE(G$17,$L26,1),'Tab-Acumulado'!$J$3:$K$1000,2,FALSE))</f>
        <v>1.4299648346295802E-3</v>
      </c>
      <c r="H26" s="1">
        <f ca="1">IF(DATE(H$17,$L26,1)&gt;'Tab-Acumulado'!$J$2,"",VLOOKUP(DATE(H$17,$L26,1),'Tab-Acumulado'!$J$3:$K$1000,2,FALSE))</f>
        <v>0.57994786749022897</v>
      </c>
      <c r="I26" s="1">
        <f ca="1">IF(DATE(I$17,$L26,1)&gt;'Tab-Acumulado'!$J$2,"",VLOOKUP(DATE(I$17,$L26,1),'Tab-Acumulado'!$J$3:$K$1000,2,FALSE))</f>
        <v>0.16339208156406909</v>
      </c>
      <c r="J26" s="1">
        <f ca="1">IF(DATE(J$17,$L26,1)&gt;'Tab-Acumulado'!$J$2,"",VLOOKUP(DATE(J$17,$L26,1),'Tab-Acumulado'!$J$3:$K$1000,2,FALSE))</f>
        <v>2.7439234932990463E-2</v>
      </c>
      <c r="K26" s="1">
        <f ca="1">IF(DATE(K$17,$L26,1)&gt;'Tab-Acumulado'!$J$2,"",VLOOKUP(DATE(K$17,$L26,1),'Tab-Acumulado'!$J$3:$K$1000,2,FALSE))</f>
        <v>2.4168530060247528</v>
      </c>
      <c r="L26" s="11">
        <v>9</v>
      </c>
    </row>
    <row r="27" spans="1:12" ht="12.75" x14ac:dyDescent="0.2">
      <c r="A27" s="10" t="s">
        <v>12</v>
      </c>
      <c r="B27" s="1">
        <f ca="1">IF(DATE(B$17,$L27,1)&gt;'Tab-Acumulado'!$J$2,"",VLOOKUP(DATE(B$17,$L27,1),'Tab-Acumulado'!$J$3:$K$1000,2,FALSE))</f>
        <v>9.89119238266013E-2</v>
      </c>
      <c r="C27" s="1">
        <f ca="1">IF(DATE(C$17,$L27,1)&gt;'Tab-Acumulado'!$J$2,"",VLOOKUP(DATE(C$17,$L27,1),'Tab-Acumulado'!$J$3:$K$1000,2,FALSE))</f>
        <v>5.2956259752740209E-2</v>
      </c>
      <c r="D27" s="1">
        <f ca="1">IF(DATE(D$17,$L27,1)&gt;'Tab-Acumulado'!$J$2,"",VLOOKUP(DATE(D$17,$L27,1),'Tab-Acumulado'!$J$3:$K$1000,2,FALSE))</f>
        <v>2.7363657455944629E-2</v>
      </c>
      <c r="E27" s="1">
        <f ca="1">IF(DATE(E$17,$L27,1)&gt;'Tab-Acumulado'!$J$2,"",VLOOKUP(DATE(E$17,$L27,1),'Tab-Acumulado'!$J$3:$K$1000,2,FALSE))</f>
        <v>1.1128964021925423E-2</v>
      </c>
      <c r="F27" s="1">
        <f ca="1">IF(DATE(F$17,$L27,1)&gt;'Tab-Acumulado'!$J$2,"",VLOOKUP(DATE(F$17,$L27,1),'Tab-Acumulado'!$J$3:$K$1000,2,FALSE))</f>
        <v>3.6733041727719205E-3</v>
      </c>
      <c r="G27" s="1">
        <f ca="1">IF(DATE(G$17,$L27,1)&gt;'Tab-Acumulado'!$J$2,"",VLOOKUP(DATE(G$17,$L27,1),'Tab-Acumulado'!$J$3:$K$1000,2,FALSE))</f>
        <v>1.1257693481442929E-3</v>
      </c>
      <c r="H27" s="1">
        <f ca="1">IF(DATE(H$17,$L27,1)&gt;'Tab-Acumulado'!$J$2,"",VLOOKUP(DATE(H$17,$L27,1),'Tab-Acumulado'!$J$3:$K$1000,2,FALSE))</f>
        <v>0.57015242083924245</v>
      </c>
      <c r="I27" s="1">
        <f ca="1">IF(DATE(I$17,$L27,1)&gt;'Tab-Acumulado'!$J$2,"",VLOOKUP(DATE(I$17,$L27,1),'Tab-Acumulado'!$J$3:$K$1000,2,FALSE))</f>
        <v>0.15461395175987791</v>
      </c>
      <c r="J27" s="1">
        <f ca="1">IF(DATE(J$17,$L27,1)&gt;'Tab-Acumulado'!$J$2,"",VLOOKUP(DATE(J$17,$L27,1),'Tab-Acumulado'!$J$3:$K$1000,2,FALSE))</f>
        <v>2.2126495259758478E-2</v>
      </c>
      <c r="K27" s="1">
        <f ca="1">IF(DATE(K$17,$L27,1)&gt;'Tab-Acumulado'!$J$2,"",VLOOKUP(DATE(K$17,$L27,1),'Tab-Acumulado'!$J$3:$K$1000,2,FALSE))</f>
        <v>1.777751383615118</v>
      </c>
      <c r="L27" s="11">
        <v>10</v>
      </c>
    </row>
    <row r="28" spans="1:12" ht="12.75" x14ac:dyDescent="0.2">
      <c r="A28" s="10" t="s">
        <v>13</v>
      </c>
      <c r="B28" s="1">
        <f ca="1">IF(DATE(B$17,$L28,1)&gt;'Tab-Acumulado'!$J$2,"",VLOOKUP(DATE(B$17,$L28,1),'Tab-Acumulado'!$J$3:$K$1000,2,FALSE))</f>
        <v>9.89119238266013E-2</v>
      </c>
      <c r="C28" s="1">
        <f ca="1">IF(DATE(C$17,$L28,1)&gt;'Tab-Acumulado'!$J$2,"",VLOOKUP(DATE(C$17,$L28,1),'Tab-Acumulado'!$J$3:$K$1000,2,FALSE))</f>
        <v>5.2956259752740209E-2</v>
      </c>
      <c r="D28" s="1">
        <f ca="1">IF(DATE(D$17,$L28,1)&gt;'Tab-Acumulado'!$J$2,"",VLOOKUP(DATE(D$17,$L28,1),'Tab-Acumulado'!$J$3:$K$1000,2,FALSE))</f>
        <v>2.7363657455944629E-2</v>
      </c>
      <c r="E28" s="1">
        <f ca="1">IF(DATE(E$17,$L28,1)&gt;'Tab-Acumulado'!$J$2,"",VLOOKUP(DATE(E$17,$L28,1),'Tab-Acumulado'!$J$3:$K$1000,2,FALSE))</f>
        <v>1.1128964021925423E-2</v>
      </c>
      <c r="F28" s="1">
        <f ca="1">IF(DATE(F$17,$L28,1)&gt;'Tab-Acumulado'!$J$2,"",VLOOKUP(DATE(F$17,$L28,1),'Tab-Acumulado'!$J$3:$K$1000,2,FALSE))</f>
        <v>3.6733041727719205E-3</v>
      </c>
      <c r="G28" s="1">
        <f ca="1">IF(DATE(G$17,$L28,1)&gt;'Tab-Acumulado'!$J$2,"",VLOOKUP(DATE(G$17,$L28,1),'Tab-Acumulado'!$J$3:$K$1000,2,FALSE))</f>
        <v>1.1257693481442929E-3</v>
      </c>
      <c r="H28" s="1">
        <f ca="1">IF(DATE(H$17,$L28,1)&gt;'Tab-Acumulado'!$J$2,"",VLOOKUP(DATE(H$17,$L28,1),'Tab-Acumulado'!$J$3:$K$1000,2,FALSE))</f>
        <v>0.55953178025861949</v>
      </c>
      <c r="I28" s="1">
        <f ca="1">IF(DATE(I$17,$L28,1)&gt;'Tab-Acumulado'!$J$2,"",VLOOKUP(DATE(I$17,$L28,1),'Tab-Acumulado'!$J$3:$K$1000,2,FALSE))</f>
        <v>0.14161462166330316</v>
      </c>
      <c r="J28" s="1">
        <f ca="1">IF(DATE(J$17,$L28,1)&gt;'Tab-Acumulado'!$J$2,"",VLOOKUP(DATE(J$17,$L28,1),'Tab-Acumulado'!$J$3:$K$1000,2,FALSE))</f>
        <v>1.7387280678507196E-2</v>
      </c>
      <c r="K28" s="1">
        <f ca="1">IF(DATE(K$17,$L28,1)&gt;'Tab-Acumulado'!$J$2,"",VLOOKUP(DATE(K$17,$L28,1),'Tab-Acumulado'!$J$3:$K$1000,2,FALSE))</f>
        <v>1.2917827231616901</v>
      </c>
      <c r="L28" s="11">
        <v>11</v>
      </c>
    </row>
    <row r="29" spans="1:12" ht="12.75" x14ac:dyDescent="0.2">
      <c r="A29" s="12" t="s">
        <v>14</v>
      </c>
      <c r="B29" s="1">
        <f ca="1">IF(DATE(B$17,$L29,1)&gt;'Tab-Acumulado'!$J$2,"",VLOOKUP(DATE(B$17,$L29,1),'Tab-Acumulado'!$J$3:$K$1000,2,FALSE))</f>
        <v>9.89119238266013E-2</v>
      </c>
      <c r="C29" s="1">
        <f ca="1">IF(DATE(C$17,$L29,1)&gt;'Tab-Acumulado'!$J$2,"",VLOOKUP(DATE(C$17,$L29,1),'Tab-Acumulado'!$J$3:$K$1000,2,FALSE))</f>
        <v>5.2956259752740209E-2</v>
      </c>
      <c r="D29" s="1">
        <f ca="1">IF(DATE(D$17,$L29,1)&gt;'Tab-Acumulado'!$J$2,"",VLOOKUP(DATE(D$17,$L29,1),'Tab-Acumulado'!$J$3:$K$1000,2,FALSE))</f>
        <v>2.7363657455944629E-2</v>
      </c>
      <c r="E29" s="1">
        <f ca="1">IF(DATE(E$17,$L29,1)&gt;'Tab-Acumulado'!$J$2,"",VLOOKUP(DATE(E$17,$L29,1),'Tab-Acumulado'!$J$3:$K$1000,2,FALSE))</f>
        <v>1.1128964021925423E-2</v>
      </c>
      <c r="F29" s="1">
        <f ca="1">IF(DATE(F$17,$L29,1)&gt;'Tab-Acumulado'!$J$2,"",VLOOKUP(DATE(F$17,$L29,1),'Tab-Acumulado'!$J$3:$K$1000,2,FALSE))</f>
        <v>3.6733041727719205E-3</v>
      </c>
      <c r="G29" s="1">
        <f ca="1">IF(DATE(G$17,$L29,1)&gt;'Tab-Acumulado'!$J$2,"",VLOOKUP(DATE(G$17,$L29,1),'Tab-Acumulado'!$J$3:$K$1000,2,FALSE))</f>
        <v>1.1257693481442929E-3</v>
      </c>
      <c r="H29" s="1">
        <f ca="1">IF(DATE(H$17,$L29,1)&gt;'Tab-Acumulado'!$J$2,"",VLOOKUP(DATE(H$17,$L29,1),'Tab-Acumulado'!$J$3:$K$1000,2,FALSE))</f>
        <v>0.54171740344628827</v>
      </c>
      <c r="I29" s="1">
        <f ca="1">IF(DATE(I$17,$L29,1)&gt;'Tab-Acumulado'!$J$2,"",VLOOKUP(DATE(I$17,$L29,1),'Tab-Acumulado'!$J$3:$K$1000,2,FALSE))</f>
        <v>0.12550007338984845</v>
      </c>
      <c r="J29" s="1">
        <f ca="1">IF(DATE(J$17,$L29,1)&gt;'Tab-Acumulado'!$J$2,"",VLOOKUP(DATE(J$17,$L29,1),'Tab-Acumulado'!$J$3:$K$1000,2,FALSE))</f>
        <v>1.3699532337573655E-2</v>
      </c>
      <c r="K29" s="1">
        <f ca="1">IF(DATE(K$17,$L29,1)&gt;'Tab-Acumulado'!$J$2,"",VLOOKUP(DATE(K$17,$L29,1),'Tab-Acumulado'!$J$3:$K$1000,2,FALSE))</f>
        <v>0.91343708327088824</v>
      </c>
      <c r="L29" s="11">
        <v>12</v>
      </c>
    </row>
    <row r="30" spans="1:12" ht="12.75" x14ac:dyDescent="0.2">
      <c r="A30" s="13"/>
      <c r="B30" s="9">
        <v>1990</v>
      </c>
      <c r="C30" s="9">
        <v>1991</v>
      </c>
      <c r="D30" s="9">
        <v>1992</v>
      </c>
      <c r="E30" s="9">
        <v>1993</v>
      </c>
      <c r="F30" s="9">
        <v>1994</v>
      </c>
      <c r="G30" s="9">
        <v>1995</v>
      </c>
      <c r="H30" s="9">
        <v>1996</v>
      </c>
      <c r="I30" s="9">
        <v>1997</v>
      </c>
      <c r="J30" s="9">
        <v>1998</v>
      </c>
      <c r="K30" s="9">
        <v>1999</v>
      </c>
    </row>
    <row r="31" spans="1:12" ht="12.75" x14ac:dyDescent="0.2">
      <c r="A31" s="10" t="s">
        <v>3</v>
      </c>
      <c r="B31" s="1">
        <f ca="1">IF(DATE(B$30,$L31,1)&gt;'Tab-Acumulado'!$J$2,"",VLOOKUP(DATE(B$30,$L31,1),'Tab-Acumulado'!$J$3:$K$1000,2,FALSE))</f>
        <v>0.59487924667592851</v>
      </c>
      <c r="C31" s="1">
        <f ca="1">IF(DATE(C$30,$L31,1)&gt;'Tab-Acumulado'!$J$2,"",VLOOKUP(DATE(C$30,$L31,1),'Tab-Acumulado'!$J$3:$K$1000,2,FALSE))</f>
        <v>4.7318498681782693E-2</v>
      </c>
      <c r="D31" s="1">
        <f ca="1">IF(DATE(D$30,$L31,1)&gt;'Tab-Acumulado'!$J$2,"",VLOOKUP(DATE(D$30,$L31,1),'Tab-Acumulado'!$J$3:$K$1000,2,FALSE))</f>
        <v>9.038263103826303E-3</v>
      </c>
      <c r="E31" s="1">
        <f ca="1">IF(DATE(E$30,$L31,1)&gt;'Tab-Acumulado'!$J$2,"",VLOOKUP(DATE(E$30,$L31,1),'Tab-Acumulado'!$J$3:$K$1000,2,FALSE))</f>
        <v>7.1948107963295616E-4</v>
      </c>
      <c r="F31" s="1">
        <f ca="1">IF(DATE(F$30,$L31,1)&gt;'Tab-Acumulado'!$J$2,"",VLOOKUP(DATE(F$30,$L31,1),'Tab-Acumulado'!$J$3:$K$1000,2,FALSE))</f>
        <v>2.7943842508056399E-2</v>
      </c>
      <c r="G31" s="1">
        <f ca="1">IF(DATE(G$30,$L31,1)&gt;'Tab-Acumulado'!$J$2,"",VLOOKUP(DATE(G$30,$L31,1),'Tab-Acumulado'!$J$3:$K$1000,2,FALSE))</f>
        <v>7.3108313285289439</v>
      </c>
      <c r="H31" s="1">
        <f ca="1">IF(DATE(H$30,$L31,1)&gt;'Tab-Acumulado'!$J$2,"",VLOOKUP(DATE(H$30,$L31,1),'Tab-Acumulado'!$J$3:$K$1000,2,FALSE))</f>
        <v>5.5543875358260832</v>
      </c>
      <c r="I31" s="1">
        <f ca="1">IF(DATE(I$30,$L31,1)&gt;'Tab-Acumulado'!$J$2,"",VLOOKUP(DATE(I$30,$L31,1),'Tab-Acumulado'!$J$3:$K$1000,2,FALSE))</f>
        <v>5.0685613413703026</v>
      </c>
      <c r="J31" s="1">
        <f ca="1">IF(DATE(J$30,$L31,1)&gt;'Tab-Acumulado'!$J$2,"",VLOOKUP(DATE(J$30,$L31,1),'Tab-Acumulado'!$J$3:$K$1000,2,FALSE))</f>
        <v>4.6168072756582346</v>
      </c>
      <c r="K31" s="1">
        <f ca="1">IF(DATE(K$30,$L31,1)&gt;'Tab-Acumulado'!$J$2,"",VLOOKUP(DATE(K$30,$L31,1),'Tab-Acumulado'!$J$3:$K$1000,2,FALSE))</f>
        <v>4.2829965986239245</v>
      </c>
      <c r="L31" s="11">
        <v>1</v>
      </c>
    </row>
    <row r="32" spans="1:12" ht="12.75" x14ac:dyDescent="0.2">
      <c r="A32" s="10" t="s">
        <v>4</v>
      </c>
      <c r="B32" s="1">
        <f ca="1">IF(DATE(B$30,$L32,1)&gt;'Tab-Acumulado'!$J$2,"",VLOOKUP(DATE(B$30,$L32,1),'Tab-Acumulado'!$J$3:$K$1000,2,FALSE))</f>
        <v>0.38106415135220584</v>
      </c>
      <c r="C32" s="1">
        <f ca="1">IF(DATE(C$30,$L32,1)&gt;'Tab-Acumulado'!$J$2,"",VLOOKUP(DATE(C$30,$L32,1),'Tab-Acumulado'!$J$3:$K$1000,2,FALSE))</f>
        <v>3.9363196640697692E-2</v>
      </c>
      <c r="D32" s="1">
        <f ca="1">IF(DATE(D$30,$L32,1)&gt;'Tab-Acumulado'!$J$2,"",VLOOKUP(DATE(D$30,$L32,1),'Tab-Acumulado'!$J$3:$K$1000,2,FALSE))</f>
        <v>7.2029511506425756E-3</v>
      </c>
      <c r="E32" s="1">
        <f ca="1">IF(DATE(E$30,$L32,1)&gt;'Tab-Acumulado'!$J$2,"",VLOOKUP(DATE(E$30,$L32,1),'Tab-Acumulado'!$J$3:$K$1000,2,FALSE))</f>
        <v>5.675931521244526E-4</v>
      </c>
      <c r="F32" s="1">
        <f ca="1">IF(DATE(F$30,$L32,1)&gt;'Tab-Acumulado'!$J$2,"",VLOOKUP(DATE(F$30,$L32,1),'Tab-Acumulado'!$J$3:$K$1000,2,FALSE))</f>
        <v>1.9756675981374715E-2</v>
      </c>
      <c r="G32" s="1">
        <f ca="1">IF(DATE(G$30,$L32,1)&gt;'Tab-Acumulado'!$J$2,"",VLOOKUP(DATE(G$30,$L32,1),'Tab-Acumulado'!$J$3:$K$1000,2,FALSE))</f>
        <v>7.160370463969552</v>
      </c>
      <c r="H32" s="1">
        <f ca="1">IF(DATE(H$30,$L32,1)&gt;'Tab-Acumulado'!$J$2,"",VLOOKUP(DATE(H$30,$L32,1),'Tab-Acumulado'!$J$3:$K$1000,2,FALSE))</f>
        <v>5.4856739835086534</v>
      </c>
      <c r="I32" s="1">
        <f ca="1">IF(DATE(I$30,$L32,1)&gt;'Tab-Acumulado'!$J$2,"",VLOOKUP(DATE(I$30,$L32,1),'Tab-Acumulado'!$J$3:$K$1000,2,FALSE))</f>
        <v>5.0311297361334697</v>
      </c>
      <c r="J32" s="1">
        <f ca="1">IF(DATE(J$30,$L32,1)&gt;'Tab-Acumulado'!$J$2,"",VLOOKUP(DATE(J$30,$L32,1),'Tab-Acumulado'!$J$3:$K$1000,2,FALSE))</f>
        <v>4.5645026399075332</v>
      </c>
      <c r="K32" s="1">
        <f ca="1">IF(DATE(K$30,$L32,1)&gt;'Tab-Acumulado'!$J$2,"",VLOOKUP(DATE(K$30,$L32,1),'Tab-Acumulado'!$J$3:$K$1000,2,FALSE))</f>
        <v>4.2609970707476545</v>
      </c>
      <c r="L32" s="11">
        <v>2</v>
      </c>
    </row>
    <row r="33" spans="1:12" ht="12.75" x14ac:dyDescent="0.2">
      <c r="A33" s="10" t="s">
        <v>5</v>
      </c>
      <c r="B33" s="1">
        <f ca="1">IF(DATE(B$30,$L33,1)&gt;'Tab-Acumulado'!$J$2,"",VLOOKUP(DATE(B$30,$L33,1),'Tab-Acumulado'!$J$3:$K$1000,2,FALSE))</f>
        <v>0.22054876221333825</v>
      </c>
      <c r="C33" s="1">
        <f ca="1">IF(DATE(C$30,$L33,1)&gt;'Tab-Acumulado'!$J$2,"",VLOOKUP(DATE(C$30,$L33,1),'Tab-Acumulado'!$J$3:$K$1000,2,FALSE))</f>
        <v>3.67880342436427E-2</v>
      </c>
      <c r="D33" s="1">
        <f ca="1">IF(DATE(D$30,$L33,1)&gt;'Tab-Acumulado'!$J$2,"",VLOOKUP(DATE(D$30,$L33,1),'Tab-Acumulado'!$J$3:$K$1000,2,FALSE))</f>
        <v>5.7343770686689227E-3</v>
      </c>
      <c r="E33" s="1">
        <f ca="1">IF(DATE(E$30,$L33,1)&gt;'Tab-Acumulado'!$J$2,"",VLOOKUP(DATE(E$30,$L33,1),'Tab-Acumulado'!$J$3:$K$1000,2,FALSE))</f>
        <v>4.4904521528833276E-4</v>
      </c>
      <c r="F33" s="1">
        <f ca="1">IF(DATE(F$30,$L33,1)&gt;'Tab-Acumulado'!$J$2,"",VLOOKUP(DATE(F$30,$L33,1),'Tab-Acumulado'!$J$3:$K$1000,2,FALSE))</f>
        <v>1.4126037452720373E-2</v>
      </c>
      <c r="G33" s="1">
        <f ca="1">IF(DATE(G$30,$L33,1)&gt;'Tab-Acumulado'!$J$2,"",VLOOKUP(DATE(G$30,$L33,1),'Tab-Acumulado'!$J$3:$K$1000,2,FALSE))</f>
        <v>7.0300957594511617</v>
      </c>
      <c r="H33" s="1">
        <f ca="1">IF(DATE(H$30,$L33,1)&gt;'Tab-Acumulado'!$J$2,"",VLOOKUP(DATE(H$30,$L33,1),'Tab-Acumulado'!$J$3:$K$1000,2,FALSE))</f>
        <v>5.4333777229254956</v>
      </c>
      <c r="I33" s="1">
        <f ca="1">IF(DATE(I$30,$L33,1)&gt;'Tab-Acumulado'!$J$2,"",VLOOKUP(DATE(I$30,$L33,1),'Tab-Acumulado'!$J$3:$K$1000,2,FALSE))</f>
        <v>4.9980625542743908</v>
      </c>
      <c r="J33" s="1">
        <f ca="1">IF(DATE(J$30,$L33,1)&gt;'Tab-Acumulado'!$J$2,"",VLOOKUP(DATE(J$30,$L33,1),'Tab-Acumulado'!$J$3:$K$1000,2,FALSE))</f>
        <v>4.5442308261918907</v>
      </c>
      <c r="K33" s="1">
        <f ca="1">IF(DATE(K$30,$L33,1)&gt;'Tab-Acumulado'!$J$2,"",VLOOKUP(DATE(K$30,$L33,1),'Tab-Acumulado'!$J$3:$K$1000,2,FALSE))</f>
        <v>4.2259303011090523</v>
      </c>
      <c r="L33" s="11">
        <v>3</v>
      </c>
    </row>
    <row r="34" spans="1:12" ht="12.75" x14ac:dyDescent="0.2">
      <c r="A34" s="10" t="s">
        <v>6</v>
      </c>
      <c r="B34" s="1">
        <f ca="1">IF(DATE(B$30,$L34,1)&gt;'Tab-Acumulado'!$J$2,"",VLOOKUP(DATE(B$30,$L34,1),'Tab-Acumulado'!$J$3:$K$1000,2,FALSE))</f>
        <v>0.1196553614438684</v>
      </c>
      <c r="C34" s="1">
        <f ca="1">IF(DATE(C$30,$L34,1)&gt;'Tab-Acumulado'!$J$2,"",VLOOKUP(DATE(C$30,$L34,1),'Tab-Acumulado'!$J$3:$K$1000,2,FALSE))</f>
        <v>3.3906022344371151E-2</v>
      </c>
      <c r="D34" s="1">
        <f ca="1">IF(DATE(D$30,$L34,1)&gt;'Tab-Acumulado'!$J$2,"",VLOOKUP(DATE(D$30,$L34,1),'Tab-Acumulado'!$J$3:$K$1000,2,FALSE))</f>
        <v>4.6144498203926397E-3</v>
      </c>
      <c r="E34" s="1">
        <f ca="1">IF(DATE(E$30,$L34,1)&gt;'Tab-Acumulado'!$J$2,"",VLOOKUP(DATE(E$30,$L34,1),'Tab-Acumulado'!$J$3:$K$1000,2,FALSE))</f>
        <v>3.5692330918713356E-4</v>
      </c>
      <c r="F34" s="1">
        <f ca="1">IF(DATE(F$30,$L34,1)&gt;'Tab-Acumulado'!$J$2,"",VLOOKUP(DATE(F$30,$L34,1),'Tab-Acumulado'!$J$3:$K$1000,2,FALSE))</f>
        <v>9.9584331707581047E-3</v>
      </c>
      <c r="G34" s="1">
        <f ca="1">IF(DATE(G$30,$L34,1)&gt;'Tab-Acumulado'!$J$2,"",VLOOKUP(DATE(G$30,$L34,1),'Tab-Acumulado'!$J$3:$K$1000,2,FALSE))</f>
        <v>6.8720523006410188</v>
      </c>
      <c r="H34" s="1">
        <f ca="1">IF(DATE(H$30,$L34,1)&gt;'Tab-Acumulado'!$J$2,"",VLOOKUP(DATE(H$30,$L34,1),'Tab-Acumulado'!$J$3:$K$1000,2,FALSE))</f>
        <v>5.3895124808439077</v>
      </c>
      <c r="I34" s="1">
        <f ca="1">IF(DATE(I$30,$L34,1)&gt;'Tab-Acumulado'!$J$2,"",VLOOKUP(DATE(I$30,$L34,1),'Tab-Acumulado'!$J$3:$K$1000,2,FALSE))</f>
        <v>4.9666929217804254</v>
      </c>
      <c r="J34" s="1">
        <f ca="1">IF(DATE(J$30,$L34,1)&gt;'Tab-Acumulado'!$J$2,"",VLOOKUP(DATE(J$30,$L34,1),'Tab-Acumulado'!$J$3:$K$1000,2,FALSE))</f>
        <v>4.5037198659972448</v>
      </c>
      <c r="K34" s="1">
        <f ca="1">IF(DATE(K$30,$L34,1)&gt;'Tab-Acumulado'!$J$2,"",VLOOKUP(DATE(K$30,$L34,1),'Tab-Acumulado'!$J$3:$K$1000,2,FALSE))</f>
        <v>4.1774138170379729</v>
      </c>
      <c r="L34" s="11">
        <v>4</v>
      </c>
    </row>
    <row r="35" spans="1:12" ht="12.75" x14ac:dyDescent="0.2">
      <c r="A35" s="10" t="s">
        <v>7</v>
      </c>
      <c r="B35" s="1">
        <f ca="1">IF(DATE(B$30,$L35,1)&gt;'Tab-Acumulado'!$J$2,"",VLOOKUP(DATE(B$30,$L35,1),'Tab-Acumulado'!$J$3:$K$1000,2,FALSE))</f>
        <v>0.1196553614438684</v>
      </c>
      <c r="C35" s="1">
        <f ca="1">IF(DATE(C$30,$L35,1)&gt;'Tab-Acumulado'!$J$2,"",VLOOKUP(DATE(C$30,$L35,1),'Tab-Acumulado'!$J$3:$K$1000,2,FALSE))</f>
        <v>3.1126433398230808E-2</v>
      </c>
      <c r="D35" s="1">
        <f ca="1">IF(DATE(D$30,$L35,1)&gt;'Tab-Acumulado'!$J$2,"",VLOOKUP(DATE(D$30,$L35,1),'Tab-Acumulado'!$J$3:$K$1000,2,FALSE))</f>
        <v>3.8110752996660491E-3</v>
      </c>
      <c r="E35" s="1">
        <f ca="1">IF(DATE(E$30,$L35,1)&gt;'Tab-Acumulado'!$J$2,"",VLOOKUP(DATE(E$30,$L35,1),'Tab-Acumulado'!$J$3:$K$1000,2,FALSE))</f>
        <v>2.7836789049066727E-4</v>
      </c>
      <c r="F35" s="1">
        <f ca="1">IF(DATE(F$30,$L35,1)&gt;'Tab-Acumulado'!$J$2,"",VLOOKUP(DATE(F$30,$L35,1),'Tab-Acumulado'!$J$3:$K$1000,2,FALSE))</f>
        <v>6.8222464689717778E-3</v>
      </c>
      <c r="G35" s="1">
        <f ca="1">IF(DATE(G$30,$L35,1)&gt;'Tab-Acumulado'!$J$2,"",VLOOKUP(DATE(G$30,$L35,1),'Tab-Acumulado'!$J$3:$K$1000,2,FALSE))</f>
        <v>6.6418009858640694</v>
      </c>
      <c r="H35" s="1">
        <f ca="1">IF(DATE(H$30,$L35,1)&gt;'Tab-Acumulado'!$J$2,"",VLOOKUP(DATE(H$30,$L35,1),'Tab-Acumulado'!$J$3:$K$1000,2,FALSE))</f>
        <v>5.3541908835848986</v>
      </c>
      <c r="I35" s="1">
        <f ca="1">IF(DATE(I$30,$L35,1)&gt;'Tab-Acumulado'!$J$2,"",VLOOKUP(DATE(I$30,$L35,1),'Tab-Acumulado'!$J$3:$K$1000,2,FALSE))</f>
        <v>4.9360352071090707</v>
      </c>
      <c r="J35" s="1">
        <f ca="1">IF(DATE(J$30,$L35,1)&gt;'Tab-Acumulado'!$J$2,"",VLOOKUP(DATE(J$30,$L35,1),'Tab-Acumulado'!$J$3:$K$1000,2,FALSE))</f>
        <v>4.4825621725428419</v>
      </c>
      <c r="K35" s="1">
        <f ca="1">IF(DATE(K$30,$L35,1)&gt;'Tab-Acumulado'!$J$2,"",VLOOKUP(DATE(K$30,$L35,1),'Tab-Acumulado'!$J$3:$K$1000,2,FALSE))</f>
        <v>4.1521191074354764</v>
      </c>
      <c r="L35" s="11">
        <v>5</v>
      </c>
    </row>
    <row r="36" spans="1:12" ht="12.75" x14ac:dyDescent="0.2">
      <c r="A36" s="10" t="s">
        <v>8</v>
      </c>
      <c r="B36" s="1">
        <f ca="1">IF(DATE(B$30,$L36,1)&gt;'Tab-Acumulado'!$J$2,"",VLOOKUP(DATE(B$30,$L36,1),'Tab-Acumulado'!$J$3:$K$1000,2,FALSE))</f>
        <v>0.11354655669374492</v>
      </c>
      <c r="C36" s="1">
        <f ca="1">IF(DATE(C$30,$L36,1)&gt;'Tab-Acumulado'!$J$2,"",VLOOKUP(DATE(C$30,$L36,1),'Tab-Acumulado'!$J$3:$K$1000,2,FALSE))</f>
        <v>2.8558981005808611E-2</v>
      </c>
      <c r="D36" s="1">
        <f ca="1">IF(DATE(D$30,$L36,1)&gt;'Tab-Acumulado'!$J$2,"",VLOOKUP(DATE(D$30,$L36,1),'Tab-Acumulado'!$J$3:$K$1000,2,FALSE))</f>
        <v>3.1809326392571811E-3</v>
      </c>
      <c r="E36" s="1">
        <f ca="1">IF(DATE(E$30,$L36,1)&gt;'Tab-Acumulado'!$J$2,"",VLOOKUP(DATE(E$30,$L36,1),'Tab-Acumulado'!$J$3:$K$1000,2,FALSE))</f>
        <v>2.1632568424826491E-4</v>
      </c>
      <c r="F36" s="1">
        <f ca="1">IF(DATE(F$30,$L36,1)&gt;'Tab-Acumulado'!$J$2,"",VLOOKUP(DATE(F$30,$L36,1),'Tab-Acumulado'!$J$3:$K$1000,2,FALSE))</f>
        <v>4.6587315412262896E-3</v>
      </c>
      <c r="G36" s="1">
        <f ca="1">IF(DATE(G$30,$L36,1)&gt;'Tab-Acumulado'!$J$2,"",VLOOKUP(DATE(G$30,$L36,1),'Tab-Acumulado'!$J$3:$K$1000,2,FALSE))</f>
        <v>6.4329177147484726</v>
      </c>
      <c r="H36" s="1">
        <f ca="1">IF(DATE(H$30,$L36,1)&gt;'Tab-Acumulado'!$J$2,"",VLOOKUP(DATE(H$30,$L36,1),'Tab-Acumulado'!$J$3:$K$1000,2,FALSE))</f>
        <v>5.3228499431198095</v>
      </c>
      <c r="I36" s="1">
        <f ca="1">IF(DATE(I$30,$L36,1)&gt;'Tab-Acumulado'!$J$2,"",VLOOKUP(DATE(I$30,$L36,1),'Tab-Acumulado'!$J$3:$K$1000,2,FALSE))</f>
        <v>4.904869665256034</v>
      </c>
      <c r="J36" s="1">
        <f ca="1">IF(DATE(J$30,$L36,1)&gt;'Tab-Acumulado'!$J$2,"",VLOOKUP(DATE(J$30,$L36,1),'Tab-Acumulado'!$J$3:$K$1000,2,FALSE))</f>
        <v>4.4622899891222598</v>
      </c>
      <c r="K36" s="1">
        <f ca="1">IF(DATE(K$30,$L36,1)&gt;'Tab-Acumulado'!$J$2,"",VLOOKUP(DATE(K$30,$L36,1),'Tab-Acumulado'!$J$3:$K$1000,2,FALSE))</f>
        <v>4.1283357650927774</v>
      </c>
      <c r="L36" s="11">
        <v>6</v>
      </c>
    </row>
    <row r="37" spans="1:12" ht="12.75" x14ac:dyDescent="0.2">
      <c r="A37" s="10" t="s">
        <v>9</v>
      </c>
      <c r="B37" s="1">
        <f ca="1">IF(DATE(B$30,$L37,1)&gt;'Tab-Acumulado'!$J$2,"",VLOOKUP(DATE(B$30,$L37,1),'Tab-Acumulado'!$J$3:$K$1000,2,FALSE))</f>
        <v>0.10359142112375232</v>
      </c>
      <c r="C37" s="1">
        <f ca="1">IF(DATE(C$30,$L37,1)&gt;'Tab-Acumulado'!$J$2,"",VLOOKUP(DATE(C$30,$L37,1),'Tab-Acumulado'!$J$3:$K$1000,2,FALSE))</f>
        <v>2.6105101467832365E-2</v>
      </c>
      <c r="D37" s="1">
        <f ca="1">IF(DATE(D$30,$L37,1)&gt;'Tab-Acumulado'!$J$2,"",VLOOKUP(DATE(D$30,$L37,1),'Tab-Acumulado'!$J$3:$K$1000,2,FALSE))</f>
        <v>2.6277919904337268E-3</v>
      </c>
      <c r="E37" s="1">
        <f ca="1">IF(DATE(E$30,$L37,1)&gt;'Tab-Acumulado'!$J$2,"",VLOOKUP(DATE(E$30,$L37,1),'Tab-Acumulado'!$J$3:$K$1000,2,FALSE))</f>
        <v>1.6630203278618152E-4</v>
      </c>
      <c r="F37" s="1">
        <f ca="1">IF(DATE(F$30,$L37,1)&gt;'Tab-Acumulado'!$J$2,"",VLOOKUP(DATE(F$30,$L37,1),'Tab-Acumulado'!$J$3:$K$1000,2,FALSE))</f>
        <v>3.171894983341853E-3</v>
      </c>
      <c r="G37" s="1">
        <f ca="1">IF(DATE(G$30,$L37,1)&gt;'Tab-Acumulado'!$J$2,"",VLOOKUP(DATE(G$30,$L37,1),'Tab-Acumulado'!$J$3:$K$1000,2,FALSE))</f>
        <v>6.2524531592140766</v>
      </c>
      <c r="H37" s="1">
        <f ca="1">IF(DATE(H$30,$L37,1)&gt;'Tab-Acumulado'!$J$2,"",VLOOKUP(DATE(H$30,$L37,1),'Tab-Acumulado'!$J$3:$K$1000,2,FALSE))</f>
        <v>5.2905826793584021</v>
      </c>
      <c r="I37" s="1">
        <f ca="1">IF(DATE(I$30,$L37,1)&gt;'Tab-Acumulado'!$J$2,"",VLOOKUP(DATE(I$30,$L37,1),'Tab-Acumulado'!$J$3:$K$1000,2,FALSE))</f>
        <v>4.8730244504721982</v>
      </c>
      <c r="J37" s="1">
        <f ca="1">IF(DATE(J$30,$L37,1)&gt;'Tab-Acumulado'!$J$2,"",VLOOKUP(DATE(J$30,$L37,1),'Tab-Acumulado'!$J$3:$K$1000,2,FALSE))</f>
        <v>4.4404739406518372</v>
      </c>
      <c r="K37" s="1">
        <f ca="1">IF(DATE(K$30,$L37,1)&gt;'Tab-Acumulado'!$J$2,"",VLOOKUP(DATE(K$30,$L37,1),'Tab-Acumulado'!$J$3:$K$1000,2,FALSE))</f>
        <v>4.1155446523133872</v>
      </c>
      <c r="L37" s="11">
        <v>7</v>
      </c>
    </row>
    <row r="38" spans="1:12" ht="12.75" x14ac:dyDescent="0.2">
      <c r="A38" s="10" t="s">
        <v>10</v>
      </c>
      <c r="B38" s="1">
        <f ca="1">IF(DATE(B$30,$L38,1)&gt;'Tab-Acumulado'!$J$2,"",VLOOKUP(DATE(B$30,$L38,1),'Tab-Acumulado'!$J$3:$K$1000,2,FALSE))</f>
        <v>9.3502501239960567E-2</v>
      </c>
      <c r="C38" s="1">
        <f ca="1">IF(DATE(C$30,$L38,1)&gt;'Tab-Acumulado'!$J$2,"",VLOOKUP(DATE(C$30,$L38,1),'Tab-Acumulado'!$J$3:$K$1000,2,FALSE))</f>
        <v>2.3721128094350171E-2</v>
      </c>
      <c r="D38" s="1">
        <f ca="1">IF(DATE(D$30,$L38,1)&gt;'Tab-Acumulado'!$J$2,"",VLOOKUP(DATE(D$30,$L38,1),'Tab-Acumulado'!$J$3:$K$1000,2,FALSE))</f>
        <v>2.1244983348966988E-3</v>
      </c>
      <c r="E38" s="1">
        <f ca="1">IF(DATE(E$30,$L38,1)&gt;'Tab-Acumulado'!$J$2,"",VLOOKUP(DATE(E$30,$L38,1),'Tab-Acumulado'!$J$3:$K$1000,2,FALSE))</f>
        <v>1.2756158072116399E-4</v>
      </c>
      <c r="F38" s="1">
        <f ca="1">IF(DATE(F$30,$L38,1)&gt;'Tab-Acumulado'!$J$2,"",VLOOKUP(DATE(F$30,$L38,1),'Tab-Acumulado'!$J$3:$K$1000,2,FALSE))</f>
        <v>8.3052754367217947</v>
      </c>
      <c r="G38" s="1">
        <f ca="1">IF(DATE(G$30,$L38,1)&gt;'Tab-Acumulado'!$J$2,"",VLOOKUP(DATE(G$30,$L38,1),'Tab-Acumulado'!$J$3:$K$1000,2,FALSE))</f>
        <v>6.0709028106612513</v>
      </c>
      <c r="H38" s="1">
        <f ca="1">IF(DATE(H$30,$L38,1)&gt;'Tab-Acumulado'!$J$2,"",VLOOKUP(DATE(H$30,$L38,1),'Tab-Acumulado'!$J$3:$K$1000,2,FALSE))</f>
        <v>5.2598075454102071</v>
      </c>
      <c r="I38" s="1">
        <f ca="1">IF(DATE(I$30,$L38,1)&gt;'Tab-Acumulado'!$J$2,"",VLOOKUP(DATE(I$30,$L38,1),'Tab-Acumulado'!$J$3:$K$1000,2,FALSE))</f>
        <v>4.8411695548016036</v>
      </c>
      <c r="J38" s="1">
        <f ca="1">IF(DATE(J$30,$L38,1)&gt;'Tab-Acumulado'!$J$2,"",VLOOKUP(DATE(J$30,$L38,1),'Tab-Acumulado'!$J$3:$K$1000,2,FALSE))</f>
        <v>4.4161717475252056</v>
      </c>
      <c r="K38" s="1">
        <f ca="1">IF(DATE(K$30,$L38,1)&gt;'Tab-Acumulado'!$J$2,"",VLOOKUP(DATE(K$30,$L38,1),'Tab-Acumulado'!$J$3:$K$1000,2,FALSE))</f>
        <v>4.1035090602397037</v>
      </c>
      <c r="L38" s="11">
        <v>8</v>
      </c>
    </row>
    <row r="39" spans="1:12" ht="12.75" x14ac:dyDescent="0.2">
      <c r="A39" s="10" t="s">
        <v>11</v>
      </c>
      <c r="B39" s="1">
        <f ca="1">IF(DATE(B$30,$L39,1)&gt;'Tab-Acumulado'!$J$2,"",VLOOKUP(DATE(B$30,$L39,1),'Tab-Acumulado'!$J$3:$K$1000,2,FALSE))</f>
        <v>8.4556430855453585E-2</v>
      </c>
      <c r="C39" s="1">
        <f ca="1">IF(DATE(C$30,$L39,1)&gt;'Tab-Acumulado'!$J$2,"",VLOOKUP(DATE(C$30,$L39,1),'Tab-Acumulado'!$J$3:$K$1000,2,FALSE))</f>
        <v>2.1189038047655356E-2</v>
      </c>
      <c r="D39" s="1">
        <f ca="1">IF(DATE(D$30,$L39,1)&gt;'Tab-Acumulado'!$J$2,"",VLOOKUP(DATE(D$30,$L39,1),'Tab-Acumulado'!$J$3:$K$1000,2,FALSE))</f>
        <v>1.7241505860560013E-3</v>
      </c>
      <c r="E39" s="1">
        <f ca="1">IF(DATE(E$30,$L39,1)&gt;'Tab-Acumulado'!$J$2,"",VLOOKUP(DATE(E$30,$L39,1),'Tab-Acumulado'!$J$3:$K$1000,2,FALSE))</f>
        <v>9.5666402220761962E-2</v>
      </c>
      <c r="F39" s="1">
        <f ca="1">IF(DATE(F$30,$L39,1)&gt;'Tab-Acumulado'!$J$2,"",VLOOKUP(DATE(F$30,$L39,1),'Tab-Acumulado'!$J$3:$K$1000,2,FALSE))</f>
        <v>8.1319669569355835</v>
      </c>
      <c r="G39" s="1">
        <f ca="1">IF(DATE(G$30,$L39,1)&gt;'Tab-Acumulado'!$J$2,"",VLOOKUP(DATE(G$30,$L39,1),'Tab-Acumulado'!$J$3:$K$1000,2,FALSE))</f>
        <v>5.9167997608888996</v>
      </c>
      <c r="H39" s="1">
        <f ca="1">IF(DATE(H$30,$L39,1)&gt;'Tab-Acumulado'!$J$2,"",VLOOKUP(DATE(H$30,$L39,1),'Tab-Acumulado'!$J$3:$K$1000,2,FALSE))</f>
        <v>5.2270080697723849</v>
      </c>
      <c r="I39" s="1">
        <f ca="1">IF(DATE(I$30,$L39,1)&gt;'Tab-Acumulado'!$J$2,"",VLOOKUP(DATE(I$30,$L39,1),'Tab-Acumulado'!$J$3:$K$1000,2,FALSE))</f>
        <v>4.8110045562340167</v>
      </c>
      <c r="J39" s="1">
        <f ca="1">IF(DATE(J$30,$L39,1)&gt;'Tab-Acumulado'!$J$2,"",VLOOKUP(DATE(J$30,$L39,1),'Tab-Acumulado'!$J$3:$K$1000,2,FALSE))</f>
        <v>4.3996773571133874</v>
      </c>
      <c r="K39" s="1">
        <f ca="1">IF(DATE(K$30,$L39,1)&gt;'Tab-Acumulado'!$J$2,"",VLOOKUP(DATE(K$30,$L39,1),'Tab-Acumulado'!$J$3:$K$1000,2,FALSE))</f>
        <v>4.0914597113896614</v>
      </c>
      <c r="L39" s="11">
        <v>9</v>
      </c>
    </row>
    <row r="40" spans="1:12" ht="12.75" x14ac:dyDescent="0.2">
      <c r="A40" s="10" t="s">
        <v>12</v>
      </c>
      <c r="B40" s="1">
        <f ca="1">IF(DATE(B$30,$L40,1)&gt;'Tab-Acumulado'!$J$2,"",VLOOKUP(DATE(B$30,$L40,1),'Tab-Acumulado'!$J$3:$K$1000,2,FALSE))</f>
        <v>7.4928162034074944E-2</v>
      </c>
      <c r="C40" s="1">
        <f ca="1">IF(DATE(C$30,$L40,1)&gt;'Tab-Acumulado'!$J$2,"",VLOOKUP(DATE(C$30,$L40,1),'Tab-Acumulado'!$J$3:$K$1000,2,FALSE))</f>
        <v>1.8144406617276381E-2</v>
      </c>
      <c r="D40" s="1">
        <f ca="1">IF(DATE(D$30,$L40,1)&gt;'Tab-Acumulado'!$J$2,"",VLOOKUP(DATE(D$30,$L40,1),'Tab-Acumulado'!$J$3:$K$1000,2,FALSE))</f>
        <v>1.3751399773070684E-3</v>
      </c>
      <c r="E40" s="1">
        <f ca="1">IF(DATE(E$30,$L40,1)&gt;'Tab-Acumulado'!$J$2,"",VLOOKUP(DATE(E$30,$L40,1),'Tab-Acumulado'!$J$3:$K$1000,2,FALSE))</f>
        <v>7.1064033739980659E-2</v>
      </c>
      <c r="F40" s="1">
        <f ca="1">IF(DATE(F$30,$L40,1)&gt;'Tab-Acumulado'!$J$2,"",VLOOKUP(DATE(F$30,$L40,1),'Tab-Acumulado'!$J$3:$K$1000,2,FALSE))</f>
        <v>7.9383428368031179</v>
      </c>
      <c r="G40" s="1">
        <f ca="1">IF(DATE(G$30,$L40,1)&gt;'Tab-Acumulado'!$J$2,"",VLOOKUP(DATE(G$30,$L40,1),'Tab-Acumulado'!$J$3:$K$1000,2,FALSE))</f>
        <v>5.8042381700569843</v>
      </c>
      <c r="H40" s="1">
        <f ca="1">IF(DATE(H$30,$L40,1)&gt;'Tab-Acumulado'!$J$2,"",VLOOKUP(DATE(H$30,$L40,1),'Tab-Acumulado'!$J$3:$K$1000,2,FALSE))</f>
        <v>5.1926328403691411</v>
      </c>
      <c r="I40" s="1">
        <f ca="1">IF(DATE(I$30,$L40,1)&gt;'Tab-Acumulado'!$J$2,"",VLOOKUP(DATE(I$30,$L40,1),'Tab-Acumulado'!$J$3:$K$1000,2,FALSE))</f>
        <v>4.7800584577783596</v>
      </c>
      <c r="J40" s="1">
        <f ca="1">IF(DATE(J$30,$L40,1)&gt;'Tab-Acumulado'!$J$2,"",VLOOKUP(DATE(J$30,$L40,1),'Tab-Acumulado'!$J$3:$K$1000,2,FALSE))</f>
        <v>4.3799151798220297</v>
      </c>
      <c r="K40" s="1">
        <f ca="1">IF(DATE(K$30,$L40,1)&gt;'Tab-Acumulado'!$J$2,"",VLOOKUP(DATE(K$30,$L40,1),'Tab-Acumulado'!$J$3:$K$1000,2,FALSE))</f>
        <v>4.0803814756831818</v>
      </c>
      <c r="L40" s="11">
        <v>10</v>
      </c>
    </row>
    <row r="41" spans="1:12" ht="12.75" x14ac:dyDescent="0.2">
      <c r="A41" s="10" t="s">
        <v>13</v>
      </c>
      <c r="B41" s="1">
        <f ca="1">IF(DATE(B$30,$L41,1)&gt;'Tab-Acumulado'!$J$2,"",VLOOKUP(DATE(B$30,$L41,1),'Tab-Acumulado'!$J$3:$K$1000,2,FALSE))</f>
        <v>6.5894083224056765E-2</v>
      </c>
      <c r="C41" s="1">
        <f ca="1">IF(DATE(C$30,$L41,1)&gt;'Tab-Acumulado'!$J$2,"",VLOOKUP(DATE(C$30,$L41,1),'Tab-Acumulado'!$J$3:$K$1000,2,FALSE))</f>
        <v>1.5149375150101344E-2</v>
      </c>
      <c r="D41" s="1">
        <f ca="1">IF(DATE(D$30,$L41,1)&gt;'Tab-Acumulado'!$J$2,"",VLOOKUP(DATE(D$30,$L41,1),'Tab-Acumulado'!$J$3:$K$1000,2,FALSE))</f>
        <v>1.099496281519944E-3</v>
      </c>
      <c r="E41" s="1">
        <f ca="1">IF(DATE(E$30,$L41,1)&gt;'Tab-Acumulado'!$J$2,"",VLOOKUP(DATE(E$30,$L41,1),'Tab-Acumulado'!$J$3:$K$1000,2,FALSE))</f>
        <v>5.2050123591870404E-2</v>
      </c>
      <c r="F41" s="1">
        <f ca="1">IF(DATE(F$30,$L41,1)&gt;'Tab-Acumulado'!$J$2,"",VLOOKUP(DATE(F$30,$L41,1),'Tab-Acumulado'!$J$3:$K$1000,2,FALSE))</f>
        <v>7.7405636938612679</v>
      </c>
      <c r="G41" s="1">
        <f ca="1">IF(DATE(G$30,$L41,1)&gt;'Tab-Acumulado'!$J$2,"",VLOOKUP(DATE(G$30,$L41,1),'Tab-Acumulado'!$J$3:$K$1000,2,FALSE))</f>
        <v>5.7097981093286876</v>
      </c>
      <c r="H41" s="1">
        <f ca="1">IF(DATE(H$30,$L41,1)&gt;'Tab-Acumulado'!$J$2,"",VLOOKUP(DATE(H$30,$L41,1),'Tab-Acumulado'!$J$3:$K$1000,2,FALSE))</f>
        <v>5.1543924031303172</v>
      </c>
      <c r="I41" s="1">
        <f ca="1">IF(DATE(I$30,$L41,1)&gt;'Tab-Acumulado'!$J$2,"",VLOOKUP(DATE(I$30,$L41,1),'Tab-Acumulado'!$J$3:$K$1000,2,FALSE))</f>
        <v>4.7489386627215451</v>
      </c>
      <c r="J41" s="1">
        <f ca="1">IF(DATE(J$30,$L41,1)&gt;'Tab-Acumulado'!$J$2,"",VLOOKUP(DATE(J$30,$L41,1),'Tab-Acumulado'!$J$3:$K$1000,2,FALSE))</f>
        <v>4.3413122314598889</v>
      </c>
      <c r="K41" s="1">
        <f ca="1">IF(DATE(K$30,$L41,1)&gt;'Tab-Acumulado'!$J$2,"",VLOOKUP(DATE(K$30,$L41,1),'Tab-Acumulado'!$J$3:$K$1000,2,FALSE))</f>
        <v>4.0711602976090973</v>
      </c>
      <c r="L41" s="11">
        <v>11</v>
      </c>
    </row>
    <row r="42" spans="1:12" ht="12.75" x14ac:dyDescent="0.2">
      <c r="A42" s="12" t="s">
        <v>14</v>
      </c>
      <c r="B42" s="1">
        <f ca="1">IF(DATE(B$30,$L42,1)&gt;'Tab-Acumulado'!$J$2,"",VLOOKUP(DATE(B$30,$L42,1),'Tab-Acumulado'!$J$3:$K$1000,2,FALSE))</f>
        <v>5.6493555576180354E-2</v>
      </c>
      <c r="C42" s="1">
        <f ca="1">IF(DATE(C$30,$L42,1)&gt;'Tab-Acumulado'!$J$2,"",VLOOKUP(DATE(C$30,$L42,1),'Tab-Acumulado'!$J$3:$K$1000,2,FALSE))</f>
        <v>1.1606937749081631E-2</v>
      </c>
      <c r="D42" s="1">
        <f ca="1">IF(DATE(D$30,$L42,1)&gt;'Tab-Acumulado'!$J$2,"",VLOOKUP(DATE(D$30,$L42,1),'Tab-Acumulado'!$J$3:$K$1000,2,FALSE))</f>
        <v>8.9179678381542753E-4</v>
      </c>
      <c r="E42" s="1">
        <f ca="1">IF(DATE(E$30,$L42,1)&gt;'Tab-Acumulado'!$J$2,"",VLOOKUP(DATE(E$30,$L42,1),'Tab-Acumulado'!$J$3:$K$1000,2,FALSE))</f>
        <v>3.8227176551021154E-2</v>
      </c>
      <c r="F42" s="1">
        <f ca="1">IF(DATE(F$30,$L42,1)&gt;'Tab-Acumulado'!$J$2,"",VLOOKUP(DATE(F$30,$L42,1),'Tab-Acumulado'!$J$3:$K$1000,2,FALSE))</f>
        <v>7.5208788234289097</v>
      </c>
      <c r="G42" s="1">
        <f ca="1">IF(DATE(G$30,$L42,1)&gt;'Tab-Acumulado'!$J$2,"",VLOOKUP(DATE(G$30,$L42,1),'Tab-Acumulado'!$J$3:$K$1000,2,FALSE))</f>
        <v>5.6288163288061535</v>
      </c>
      <c r="H42" s="1">
        <f ca="1">IF(DATE(H$30,$L42,1)&gt;'Tab-Acumulado'!$J$2,"",VLOOKUP(DATE(H$30,$L42,1),'Tab-Acumulado'!$J$3:$K$1000,2,FALSE))</f>
        <v>5.1127439905830281</v>
      </c>
      <c r="I42" s="1">
        <f ca="1">IF(DATE(I$30,$L42,1)&gt;'Tab-Acumulado'!$J$2,"",VLOOKUP(DATE(I$30,$L42,1),'Tab-Acumulado'!$J$3:$K$1000,2,FALSE))</f>
        <v>4.6772181988602224</v>
      </c>
      <c r="J42" s="1">
        <f ca="1">IF(DATE(J$30,$L42,1)&gt;'Tab-Acumulado'!$J$2,"",VLOOKUP(DATE(J$30,$L42,1),'Tab-Acumulado'!$J$3:$K$1000,2,FALSE))</f>
        <v>4.3148363953380944</v>
      </c>
      <c r="K42" s="1">
        <f ca="1">IF(DATE(K$30,$L42,1)&gt;'Tab-Acumulado'!$J$2,"",VLOOKUP(DATE(K$30,$L42,1),'Tab-Acumulado'!$J$3:$K$1000,2,FALSE))</f>
        <v>4.0630423390157437</v>
      </c>
      <c r="L42" s="11">
        <v>12</v>
      </c>
    </row>
    <row r="43" spans="1:12" ht="12.75" x14ac:dyDescent="0.2">
      <c r="A43" s="13"/>
      <c r="B43" s="9">
        <v>2000</v>
      </c>
      <c r="C43" s="9">
        <v>2001</v>
      </c>
      <c r="D43" s="9">
        <v>2002</v>
      </c>
      <c r="E43" s="9">
        <v>2003</v>
      </c>
      <c r="F43" s="9">
        <v>2004</v>
      </c>
      <c r="G43" s="9">
        <v>2005</v>
      </c>
      <c r="H43" s="9">
        <v>2006</v>
      </c>
      <c r="I43" s="9">
        <v>2007</v>
      </c>
      <c r="J43" s="9">
        <v>2008</v>
      </c>
      <c r="K43" s="9">
        <v>2009</v>
      </c>
    </row>
    <row r="44" spans="1:12" ht="12.75" x14ac:dyDescent="0.2">
      <c r="A44" s="10" t="s">
        <v>3</v>
      </c>
      <c r="B44" s="1">
        <f ca="1">IF(DATE(B$43,$L44,1)&gt;'Tab-Acumulado'!$J$2,"",VLOOKUP(DATE(B$43,$L44,1),'Tab-Acumulado'!$J$3:$K$1000,2,FALSE))</f>
        <v>4.0508977475685333</v>
      </c>
      <c r="C44" s="1">
        <f ca="1">IF(DATE(C$43,$L44,1)&gt;'Tab-Acumulado'!$J$2,"",VLOOKUP(DATE(C$43,$L44,1),'Tab-Acumulado'!$J$3:$K$1000,2,FALSE))</f>
        <v>3.8203233885083026</v>
      </c>
      <c r="D44" s="1">
        <f ca="1">IF(DATE(D$43,$L44,1)&gt;'Tab-Acumulado'!$J$2,"",VLOOKUP(DATE(D$43,$L44,1),'Tab-Acumulado'!$J$3:$K$1000,2,FALSE))</f>
        <v>3.5533727108970439</v>
      </c>
      <c r="E44" s="1">
        <f ca="1">IF(DATE(E$43,$L44,1)&gt;'Tab-Acumulado'!$J$2,"",VLOOKUP(DATE(E$43,$L44,1),'Tab-Acumulado'!$J$3:$K$1000,2,FALSE))</f>
        <v>3.1730240514296186</v>
      </c>
      <c r="F44" s="1">
        <f ca="1">IF(DATE(F$43,$L44,1)&gt;'Tab-Acumulado'!$J$2,"",VLOOKUP(DATE(F$43,$L44,1),'Tab-Acumulado'!$J$3:$K$1000,2,FALSE))</f>
        <v>2.8882144685165505</v>
      </c>
      <c r="G44" s="1">
        <f ca="1">IF(DATE(G$43,$L44,1)&gt;'Tab-Acumulado'!$J$2,"",VLOOKUP(DATE(G$43,$L44,1),'Tab-Acumulado'!$J$3:$K$1000,2,FALSE))</f>
        <v>2.6858248126547593</v>
      </c>
      <c r="H44" s="1">
        <f ca="1">IF(DATE(H$43,$L44,1)&gt;'Tab-Acumulado'!$J$2,"",VLOOKUP(DATE(H$43,$L44,1),'Tab-Acumulado'!$J$3:$K$1000,2,FALSE))</f>
        <v>2.5366854227484295</v>
      </c>
      <c r="I44" s="1">
        <f ca="1">IF(DATE(I$43,$L44,1)&gt;'Tab-Acumulado'!$J$2,"",VLOOKUP(DATE(I$43,$L44,1),'Tab-Acumulado'!$J$3:$K$1000,2,FALSE))</f>
        <v>2.4638297385821124</v>
      </c>
      <c r="J44" s="1">
        <f ca="1">IF(DATE(J$43,$L44,1)&gt;'Tab-Acumulado'!$J$2,"",VLOOKUP(DATE(J$43,$L44,1),'Tab-Acumulado'!$J$3:$K$1000,2,FALSE))</f>
        <v>2.3608146520141005</v>
      </c>
      <c r="K44" s="1">
        <f ca="1">IF(DATE(K$43,$L44,1)&gt;'Tab-Acumulado'!$J$2,"",VLOOKUP(DATE(K$43,$L44,1),'Tab-Acumulado'!$J$3:$K$1000,2,FALSE))</f>
        <v>2.2250528409639201</v>
      </c>
      <c r="L44" s="11">
        <v>1</v>
      </c>
    </row>
    <row r="45" spans="1:12" ht="12.75" x14ac:dyDescent="0.2">
      <c r="A45" s="10" t="s">
        <v>4</v>
      </c>
      <c r="B45" s="1">
        <f ca="1">IF(DATE(B$43,$L45,1)&gt;'Tab-Acumulado'!$J$2,"",VLOOKUP(DATE(B$43,$L45,1),'Tab-Acumulado'!$J$3:$K$1000,2,FALSE))</f>
        <v>4.024739596519292</v>
      </c>
      <c r="C45" s="1">
        <f ca="1">IF(DATE(C$43,$L45,1)&gt;'Tab-Acumulado'!$J$2,"",VLOOKUP(DATE(C$43,$L45,1),'Tab-Acumulado'!$J$3:$K$1000,2,FALSE))</f>
        <v>3.7964104822345934</v>
      </c>
      <c r="D45" s="1">
        <f ca="1">IF(DATE(D$43,$L45,1)&gt;'Tab-Acumulado'!$J$2,"",VLOOKUP(DATE(D$43,$L45,1),'Tab-Acumulado'!$J$3:$K$1000,2,FALSE))</f>
        <v>3.5314705657628878</v>
      </c>
      <c r="E45" s="1">
        <f ca="1">IF(DATE(E$43,$L45,1)&gt;'Tab-Acumulado'!$J$2,"",VLOOKUP(DATE(E$43,$L45,1),'Tab-Acumulado'!$J$3:$K$1000,2,FALSE))</f>
        <v>3.1114161754207443</v>
      </c>
      <c r="F45" s="1">
        <f ca="1">IF(DATE(F$43,$L45,1)&gt;'Tab-Acumulado'!$J$2,"",VLOOKUP(DATE(F$43,$L45,1),'Tab-Acumulado'!$J$3:$K$1000,2,FALSE))</f>
        <v>2.8687010191312265</v>
      </c>
      <c r="G45" s="1">
        <f ca="1">IF(DATE(G$43,$L45,1)&gt;'Tab-Acumulado'!$J$2,"",VLOOKUP(DATE(G$43,$L45,1),'Tab-Acumulado'!$J$3:$K$1000,2,FALSE))</f>
        <v>2.6676793378292252</v>
      </c>
      <c r="H45" s="1">
        <f ca="1">IF(DATE(H$43,$L45,1)&gt;'Tab-Acumulado'!$J$2,"",VLOOKUP(DATE(H$43,$L45,1),'Tab-Acumulado'!$J$3:$K$1000,2,FALSE))</f>
        <v>2.5238179137822643</v>
      </c>
      <c r="I45" s="1">
        <f ca="1">IF(DATE(I$43,$L45,1)&gt;'Tab-Acumulado'!$J$2,"",VLOOKUP(DATE(I$43,$L45,1),'Tab-Acumulado'!$J$3:$K$1000,2,FALSE))</f>
        <v>2.4510798340553155</v>
      </c>
      <c r="J45" s="1">
        <f ca="1">IF(DATE(J$43,$L45,1)&gt;'Tab-Acumulado'!$J$2,"",VLOOKUP(DATE(J$43,$L45,1),'Tab-Acumulado'!$J$3:$K$1000,2,FALSE))</f>
        <v>2.3444046400751981</v>
      </c>
      <c r="K45" s="1">
        <f ca="1">IF(DATE(K$43,$L45,1)&gt;'Tab-Acumulado'!$J$2,"",VLOOKUP(DATE(K$43,$L45,1),'Tab-Acumulado'!$J$3:$K$1000,2,FALSE))</f>
        <v>2.216188397639737</v>
      </c>
      <c r="L45" s="11">
        <v>2</v>
      </c>
    </row>
    <row r="46" spans="1:12" ht="12.75" x14ac:dyDescent="0.2">
      <c r="A46" s="10" t="s">
        <v>5</v>
      </c>
      <c r="B46" s="1">
        <f ca="1">IF(DATE(B$43,$L46,1)&gt;'Tab-Acumulado'!$J$2,"",VLOOKUP(DATE(B$43,$L46,1),'Tab-Acumulado'!$J$3:$K$1000,2,FALSE))</f>
        <v>4.0111114043009257</v>
      </c>
      <c r="C46" s="1">
        <f ca="1">IF(DATE(C$43,$L46,1)&gt;'Tab-Acumulado'!$J$2,"",VLOOKUP(DATE(C$43,$L46,1),'Tab-Acumulado'!$J$3:$K$1000,2,FALSE))</f>
        <v>3.7775126817663938</v>
      </c>
      <c r="D46" s="1">
        <f ca="1">IF(DATE(D$43,$L46,1)&gt;'Tab-Acumulado'!$J$2,"",VLOOKUP(DATE(D$43,$L46,1),'Tab-Acumulado'!$J$3:$K$1000,2,FALSE))</f>
        <v>3.5159935489198331</v>
      </c>
      <c r="E46" s="1">
        <f ca="1">IF(DATE(E$43,$L46,1)&gt;'Tab-Acumulado'!$J$2,"",VLOOKUP(DATE(E$43,$L46,1),'Tab-Acumulado'!$J$3:$K$1000,2,FALSE))</f>
        <v>3.0447369835340066</v>
      </c>
      <c r="F46" s="1">
        <f ca="1">IF(DATE(F$43,$L46,1)&gt;'Tab-Acumulado'!$J$2,"",VLOOKUP(DATE(F$43,$L46,1),'Tab-Acumulado'!$J$3:$K$1000,2,FALSE))</f>
        <v>2.8431109169763604</v>
      </c>
      <c r="G46" s="1">
        <f ca="1">IF(DATE(G$43,$L46,1)&gt;'Tab-Acumulado'!$J$2,"",VLOOKUP(DATE(G$43,$L46,1),'Tab-Acumulado'!$J$3:$K$1000,2,FALSE))</f>
        <v>2.6480881461826113</v>
      </c>
      <c r="H46" s="1">
        <f ca="1">IF(DATE(H$43,$L46,1)&gt;'Tab-Acumulado'!$J$2,"",VLOOKUP(DATE(H$43,$L46,1),'Tab-Acumulado'!$J$3:$K$1000,2,FALSE))</f>
        <v>2.5107607527030469</v>
      </c>
      <c r="I46" s="1">
        <f ca="1">IF(DATE(I$43,$L46,1)&gt;'Tab-Acumulado'!$J$2,"",VLOOKUP(DATE(I$43,$L46,1),'Tab-Acumulado'!$J$3:$K$1000,2,FALSE))</f>
        <v>2.4398558141505946</v>
      </c>
      <c r="J46" s="1">
        <f ca="1">IF(DATE(J$43,$L46,1)&gt;'Tab-Acumulado'!$J$2,"",VLOOKUP(DATE(J$43,$L46,1),'Tab-Acumulado'!$J$3:$K$1000,2,FALSE))</f>
        <v>2.3294925102454869</v>
      </c>
      <c r="K46" s="1">
        <f ca="1">IF(DATE(K$43,$L46,1)&gt;'Tab-Acumulado'!$J$2,"",VLOOKUP(DATE(K$43,$L46,1),'Tab-Acumulado'!$J$3:$K$1000,2,FALSE))</f>
        <v>2.2023125731109712</v>
      </c>
      <c r="L46" s="11">
        <v>3</v>
      </c>
    </row>
    <row r="47" spans="1:12" ht="12.75" x14ac:dyDescent="0.2">
      <c r="A47" s="10" t="s">
        <v>6</v>
      </c>
      <c r="B47" s="1">
        <f ca="1">IF(DATE(B$43,$L47,1)&gt;'Tab-Acumulado'!$J$2,"",VLOOKUP(DATE(B$43,$L47,1),'Tab-Acumulado'!$J$3:$K$1000,2,FALSE))</f>
        <v>4.007496201902228</v>
      </c>
      <c r="C47" s="1">
        <f ca="1">IF(DATE(C$43,$L47,1)&gt;'Tab-Acumulado'!$J$2,"",VLOOKUP(DATE(C$43,$L47,1),'Tab-Acumulado'!$J$3:$K$1000,2,FALSE))</f>
        <v>3.7639559287790325</v>
      </c>
      <c r="D47" s="1">
        <f ca="1">IF(DATE(D$43,$L47,1)&gt;'Tab-Acumulado'!$J$2,"",VLOOKUP(DATE(D$43,$L47,1),'Tab-Acumulado'!$J$3:$K$1000,2,FALSE))</f>
        <v>3.5019913617585456</v>
      </c>
      <c r="E47" s="1">
        <f ca="1">IF(DATE(E$43,$L47,1)&gt;'Tab-Acumulado'!$J$2,"",VLOOKUP(DATE(E$43,$L47,1),'Tab-Acumulado'!$J$3:$K$1000,2,FALSE))</f>
        <v>3.0104181563433294</v>
      </c>
      <c r="F47" s="1">
        <f ca="1">IF(DATE(F$43,$L47,1)&gt;'Tab-Acumulado'!$J$2,"",VLOOKUP(DATE(F$43,$L47,1),'Tab-Acumulado'!$J$3:$K$1000,2,FALSE))</f>
        <v>2.8317875331212941</v>
      </c>
      <c r="G47" s="1">
        <f ca="1">IF(DATE(G$43,$L47,1)&gt;'Tab-Acumulado'!$J$2,"",VLOOKUP(DATE(G$43,$L47,1),'Tab-Acumulado'!$J$3:$K$1000,2,FALSE))</f>
        <v>2.6388466676562787</v>
      </c>
      <c r="H47" s="1">
        <f ca="1">IF(DATE(H$43,$L47,1)&gt;'Tab-Acumulado'!$J$2,"",VLOOKUP(DATE(H$43,$L47,1),'Tab-Acumulado'!$J$3:$K$1000,2,FALSE))</f>
        <v>2.5015095450281466</v>
      </c>
      <c r="I47" s="1">
        <f ca="1">IF(DATE(I$43,$L47,1)&gt;'Tab-Acumulado'!$J$2,"",VLOOKUP(DATE(I$43,$L47,1),'Tab-Acumulado'!$J$3:$K$1000,2,FALSE))</f>
        <v>2.4298931550192893</v>
      </c>
      <c r="J47" s="1">
        <f ca="1">IF(DATE(J$43,$L47,1)&gt;'Tab-Acumulado'!$J$2,"",VLOOKUP(DATE(J$43,$L47,1),'Tab-Acumulado'!$J$3:$K$1000,2,FALSE))</f>
        <v>2.3241502881177283</v>
      </c>
      <c r="K47" s="1">
        <f ca="1">IF(DATE(K$43,$L47,1)&gt;'Tab-Acumulado'!$J$2,"",VLOOKUP(DATE(K$43,$L47,1),'Tab-Acumulado'!$J$3:$K$1000,2,FALSE))</f>
        <v>2.1998954379984705</v>
      </c>
      <c r="L47" s="11">
        <v>4</v>
      </c>
    </row>
    <row r="48" spans="1:12" ht="12.75" x14ac:dyDescent="0.2">
      <c r="A48" s="10" t="s">
        <v>7</v>
      </c>
      <c r="B48" s="1">
        <f ca="1">IF(DATE(B$43,$L48,1)&gt;'Tab-Acumulado'!$J$2,"",VLOOKUP(DATE(B$43,$L48,1),'Tab-Acumulado'!$J$3:$K$1000,2,FALSE))</f>
        <v>3.9887613091341296</v>
      </c>
      <c r="C48" s="1">
        <f ca="1">IF(DATE(C$43,$L48,1)&gt;'Tab-Acumulado'!$J$2,"",VLOOKUP(DATE(C$43,$L48,1),'Tab-Acumulado'!$J$3:$K$1000,2,FALSE))</f>
        <v>3.7452235564733267</v>
      </c>
      <c r="D48" s="1">
        <f ca="1">IF(DATE(D$43,$L48,1)&gt;'Tab-Acumulado'!$J$2,"",VLOOKUP(DATE(D$43,$L48,1),'Tab-Acumulado'!$J$3:$K$1000,2,FALSE))</f>
        <v>3.4748925511937627</v>
      </c>
      <c r="E48" s="1">
        <f ca="1">IF(DATE(E$43,$L48,1)&gt;'Tab-Acumulado'!$J$2,"",VLOOKUP(DATE(E$43,$L48,1),'Tab-Acumulado'!$J$3:$K$1000,2,FALSE))</f>
        <v>2.9764854483459686</v>
      </c>
      <c r="F48" s="1">
        <f ca="1">IF(DATE(F$43,$L48,1)&gt;'Tab-Acumulado'!$J$2,"",VLOOKUP(DATE(F$43,$L48,1),'Tab-Acumulado'!$J$3:$K$1000,2,FALSE))</f>
        <v>2.8258560330493632</v>
      </c>
      <c r="G48" s="1">
        <f ca="1">IF(DATE(G$43,$L48,1)&gt;'Tab-Acumulado'!$J$2,"",VLOOKUP(DATE(G$43,$L48,1),'Tab-Acumulado'!$J$3:$K$1000,2,FALSE))</f>
        <v>2.6194577816857523</v>
      </c>
      <c r="H48" s="1">
        <f ca="1">IF(DATE(H$43,$L48,1)&gt;'Tab-Acumulado'!$J$2,"",VLOOKUP(DATE(H$43,$L48,1),'Tab-Acumulado'!$J$3:$K$1000,2,FALSE))</f>
        <v>2.4972649936637161</v>
      </c>
      <c r="I48" s="1">
        <f ca="1">IF(DATE(I$43,$L48,1)&gt;'Tab-Acumulado'!$J$2,"",VLOOKUP(DATE(I$43,$L48,1),'Tab-Acumulado'!$J$3:$K$1000,2,FALSE))</f>
        <v>2.424555834786823</v>
      </c>
      <c r="J48" s="1">
        <f ca="1">IF(DATE(J$43,$L48,1)&gt;'Tab-Acumulado'!$J$2,"",VLOOKUP(DATE(J$43,$L48,1),'Tab-Acumulado'!$J$3:$K$1000,2,FALSE))</f>
        <v>2.3105165308037536</v>
      </c>
      <c r="K48" s="1">
        <f ca="1">IF(DATE(K$43,$L48,1)&gt;'Tab-Acumulado'!$J$2,"",VLOOKUP(DATE(K$43,$L48,1),'Tab-Acumulado'!$J$3:$K$1000,2,FALSE))</f>
        <v>2.1920515541606704</v>
      </c>
      <c r="L48" s="11">
        <v>5</v>
      </c>
    </row>
    <row r="49" spans="1:12" ht="12.75" x14ac:dyDescent="0.2">
      <c r="A49" s="10" t="s">
        <v>8</v>
      </c>
      <c r="B49" s="1">
        <f ca="1">IF(DATE(B$43,$L49,1)&gt;'Tab-Acumulado'!$J$2,"",VLOOKUP(DATE(B$43,$L49,1),'Tab-Acumulado'!$J$3:$K$1000,2,FALSE))</f>
        <v>3.9851862384115129</v>
      </c>
      <c r="C49" s="1">
        <f ca="1">IF(DATE(C$43,$L49,1)&gt;'Tab-Acumulado'!$J$2,"",VLOOKUP(DATE(C$43,$L49,1),'Tab-Acumulado'!$J$3:$K$1000,2,FALSE))</f>
        <v>3.7269627063793882</v>
      </c>
      <c r="D49" s="1">
        <f ca="1">IF(DATE(D$43,$L49,1)&gt;'Tab-Acumulado'!$J$2,"",VLOOKUP(DATE(D$43,$L49,1),'Tab-Acumulado'!$J$3:$K$1000,2,FALSE))</f>
        <v>3.4603615242522014</v>
      </c>
      <c r="E49" s="1">
        <f ca="1">IF(DATE(E$43,$L49,1)&gt;'Tab-Acumulado'!$J$2,"",VLOOKUP(DATE(E$43,$L49,1),'Tab-Acumulado'!$J$3:$K$1000,2,FALSE))</f>
        <v>2.9513991751510122</v>
      </c>
      <c r="F49" s="1">
        <f ca="1">IF(DATE(F$43,$L49,1)&gt;'Tab-Acumulado'!$J$2,"",VLOOKUP(DATE(F$43,$L49,1),'Tab-Acumulado'!$J$3:$K$1000,2,FALSE))</f>
        <v>2.8106723873189323</v>
      </c>
      <c r="G49" s="1">
        <f ca="1">IF(DATE(G$43,$L49,1)&gt;'Tab-Acumulado'!$J$2,"",VLOOKUP(DATE(G$43,$L49,1),'Tab-Acumulado'!$J$3:$K$1000,2,FALSE))</f>
        <v>2.597890871041626</v>
      </c>
      <c r="H49" s="1">
        <f ca="1">IF(DATE(H$43,$L49,1)&gt;'Tab-Acumulado'!$J$2,"",VLOOKUP(DATE(H$43,$L49,1),'Tab-Acumulado'!$J$3:$K$1000,2,FALSE))</f>
        <v>2.490536982343504</v>
      </c>
      <c r="I49" s="1">
        <f ca="1">IF(DATE(I$43,$L49,1)&gt;'Tab-Acumulado'!$J$2,"",VLOOKUP(DATE(I$43,$L49,1),'Tab-Acumulado'!$J$3:$K$1000,2,FALSE))</f>
        <v>2.4182689642297563</v>
      </c>
      <c r="J49" s="1">
        <f ca="1">IF(DATE(J$43,$L49,1)&gt;'Tab-Acumulado'!$J$2,"",VLOOKUP(DATE(J$43,$L49,1),'Tab-Acumulado'!$J$3:$K$1000,2,FALSE))</f>
        <v>2.2976520230795714</v>
      </c>
      <c r="K49" s="1">
        <f ca="1">IF(DATE(K$43,$L49,1)&gt;'Tab-Acumulado'!$J$2,"",VLOOKUP(DATE(K$43,$L49,1),'Tab-Acumulado'!$J$3:$K$1000,2,FALSE))</f>
        <v>2.1791972324057403</v>
      </c>
      <c r="L49" s="11">
        <v>6</v>
      </c>
    </row>
    <row r="50" spans="1:12" ht="12.75" x14ac:dyDescent="0.2">
      <c r="A50" s="10" t="s">
        <v>9</v>
      </c>
      <c r="B50" s="1">
        <f ca="1">IF(DATE(B$43,$L50,1)&gt;'Tab-Acumulado'!$J$2,"",VLOOKUP(DATE(B$43,$L50,1),'Tab-Acumulado'!$J$3:$K$1000,2,FALSE))</f>
        <v>3.9819942320151878</v>
      </c>
      <c r="C50" s="1">
        <f ca="1">IF(DATE(C$43,$L50,1)&gt;'Tab-Acumulado'!$J$2,"",VLOOKUP(DATE(C$43,$L50,1),'Tab-Acumulado'!$J$3:$K$1000,2,FALSE))</f>
        <v>3.7128484984549361</v>
      </c>
      <c r="D50" s="1">
        <f ca="1">IF(DATE(D$43,$L50,1)&gt;'Tab-Acumulado'!$J$2,"",VLOOKUP(DATE(D$43,$L50,1),'Tab-Acumulado'!$J$3:$K$1000,2,FALSE))</f>
        <v>3.4489821594542276</v>
      </c>
      <c r="E50" s="1">
        <f ca="1">IF(DATE(E$43,$L50,1)&gt;'Tab-Acumulado'!$J$2,"",VLOOKUP(DATE(E$43,$L50,1),'Tab-Acumulado'!$J$3:$K$1000,2,FALSE))</f>
        <v>2.9449153550138778</v>
      </c>
      <c r="F50" s="1">
        <f ca="1">IF(DATE(F$43,$L50,1)&gt;'Tab-Acumulado'!$J$2,"",VLOOKUP(DATE(F$43,$L50,1),'Tab-Acumulado'!$J$3:$K$1000,2,FALSE))</f>
        <v>2.7950198568674955</v>
      </c>
      <c r="G50" s="1">
        <f ca="1">IF(DATE(G$43,$L50,1)&gt;'Tab-Acumulado'!$J$2,"",VLOOKUP(DATE(G$43,$L50,1),'Tab-Acumulado'!$J$3:$K$1000,2,FALSE))</f>
        <v>2.5947733287303563</v>
      </c>
      <c r="H50" s="1">
        <f ca="1">IF(DATE(H$43,$L50,1)&gt;'Tab-Acumulado'!$J$2,"",VLOOKUP(DATE(H$43,$L50,1),'Tab-Acumulado'!$J$3:$K$1000,2,FALSE))</f>
        <v>2.4942757520392655</v>
      </c>
      <c r="I50" s="1">
        <f ca="1">IF(DATE(I$43,$L50,1)&gt;'Tab-Acumulado'!$J$2,"",VLOOKUP(DATE(I$43,$L50,1),'Tab-Acumulado'!$J$3:$K$1000,2,FALSE))</f>
        <v>2.4112776816069283</v>
      </c>
      <c r="J50" s="1">
        <f ca="1">IF(DATE(J$43,$L50,1)&gt;'Tab-Acumulado'!$J$2,"",VLOOKUP(DATE(J$43,$L50,1),'Tab-Acumulado'!$J$3:$K$1000,2,FALSE))</f>
        <v>2.2771588007668342</v>
      </c>
      <c r="K50" s="1">
        <f ca="1">IF(DATE(K$43,$L50,1)&gt;'Tab-Acumulado'!$J$2,"",VLOOKUP(DATE(K$43,$L50,1),'Tab-Acumulado'!$J$3:$K$1000,2,FALSE))</f>
        <v>2.1709474583880688</v>
      </c>
      <c r="L50" s="11">
        <v>7</v>
      </c>
    </row>
    <row r="51" spans="1:12" ht="12.75" x14ac:dyDescent="0.2">
      <c r="A51" s="10" t="s">
        <v>10</v>
      </c>
      <c r="B51" s="1">
        <f ca="1">IF(DATE(B$43,$L51,1)&gt;'Tab-Acumulado'!$J$2,"",VLOOKUP(DATE(B$43,$L51,1),'Tab-Acumulado'!$J$3:$K$1000,2,FALSE))</f>
        <v>3.9511691464077963</v>
      </c>
      <c r="C51" s="1">
        <f ca="1">IF(DATE(C$43,$L51,1)&gt;'Tab-Acumulado'!$J$2,"",VLOOKUP(DATE(C$43,$L51,1),'Tab-Acumulado'!$J$3:$K$1000,2,FALSE))</f>
        <v>3.6782834117548373</v>
      </c>
      <c r="D51" s="1">
        <f ca="1">IF(DATE(D$43,$L51,1)&gt;'Tab-Acumulado'!$J$2,"",VLOOKUP(DATE(D$43,$L51,1),'Tab-Acumulado'!$J$3:$K$1000,2,FALSE))</f>
        <v>3.4226202144550371</v>
      </c>
      <c r="E51" s="1">
        <f ca="1">IF(DATE(E$43,$L51,1)&gt;'Tab-Acumulado'!$J$2,"",VLOOKUP(DATE(E$43,$L51,1),'Tab-Acumulado'!$J$3:$K$1000,2,FALSE))</f>
        <v>2.9502269436031412</v>
      </c>
      <c r="F51" s="1">
        <f ca="1">IF(DATE(F$43,$L51,1)&gt;'Tab-Acumulado'!$J$2,"",VLOOKUP(DATE(F$43,$L51,1),'Tab-Acumulado'!$J$3:$K$1000,2,FALSE))</f>
        <v>2.7692635458653818</v>
      </c>
      <c r="G51" s="1">
        <f ca="1">IF(DATE(G$43,$L51,1)&gt;'Tab-Acumulado'!$J$2,"",VLOOKUP(DATE(G$43,$L51,1),'Tab-Acumulado'!$J$3:$K$1000,2,FALSE))</f>
        <v>2.5919186154864455</v>
      </c>
      <c r="H51" s="1">
        <f ca="1">IF(DATE(H$43,$L51,1)&gt;'Tab-Acumulado'!$J$2,"",VLOOKUP(DATE(H$43,$L51,1),'Tab-Acumulado'!$J$3:$K$1000,2,FALSE))</f>
        <v>2.4947783999912958</v>
      </c>
      <c r="I51" s="1">
        <f ca="1">IF(DATE(I$43,$L51,1)&gt;'Tab-Acumulado'!$J$2,"",VLOOKUP(DATE(I$43,$L51,1),'Tab-Acumulado'!$J$3:$K$1000,2,FALSE))</f>
        <v>2.4055083824676693</v>
      </c>
      <c r="J51" s="1">
        <f ca="1">IF(DATE(J$43,$L51,1)&gt;'Tab-Acumulado'!$J$2,"",VLOOKUP(DATE(J$43,$L51,1),'Tab-Acumulado'!$J$3:$K$1000,2,FALSE))</f>
        <v>2.2629007384231845</v>
      </c>
      <c r="K51" s="1">
        <f ca="1">IF(DATE(K$43,$L51,1)&gt;'Tab-Acumulado'!$J$2,"",VLOOKUP(DATE(K$43,$L51,1),'Tab-Acumulado'!$J$3:$K$1000,2,FALSE))</f>
        <v>2.1661806046730372</v>
      </c>
      <c r="L51" s="11">
        <v>8</v>
      </c>
    </row>
    <row r="52" spans="1:12" ht="12.75" x14ac:dyDescent="0.2">
      <c r="A52" s="10" t="s">
        <v>11</v>
      </c>
      <c r="B52" s="1">
        <f ca="1">IF(DATE(B$43,$L52,1)&gt;'Tab-Acumulado'!$J$2,"",VLOOKUP(DATE(B$43,$L52,1),'Tab-Acumulado'!$J$3:$K$1000,2,FALSE))</f>
        <v>3.8740736474169495</v>
      </c>
      <c r="C52" s="1">
        <f ca="1">IF(DATE(C$43,$L52,1)&gt;'Tab-Acumulado'!$J$2,"",VLOOKUP(DATE(C$43,$L52,1),'Tab-Acumulado'!$J$3:$K$1000,2,FALSE))</f>
        <v>3.6353959549490718</v>
      </c>
      <c r="D52" s="1">
        <f ca="1">IF(DATE(D$43,$L52,1)&gt;'Tab-Acumulado'!$J$2,"",VLOOKUP(DATE(D$43,$L52,1),'Tab-Acumulado'!$J$3:$K$1000,2,FALSE))</f>
        <v>3.3887279870417584</v>
      </c>
      <c r="E52" s="1">
        <f ca="1">IF(DATE(E$43,$L52,1)&gt;'Tab-Acumulado'!$J$2,"",VLOOKUP(DATE(E$43,$L52,1),'Tab-Acumulado'!$J$3:$K$1000,2,FALSE))</f>
        <v>2.9422804326107461</v>
      </c>
      <c r="F52" s="1">
        <f ca="1">IF(DATE(F$43,$L52,1)&gt;'Tab-Acumulado'!$J$2,"",VLOOKUP(DATE(F$43,$L52,1),'Tab-Acumulado'!$J$3:$K$1000,2,FALSE))</f>
        <v>2.7475598561957288</v>
      </c>
      <c r="G52" s="1">
        <f ca="1">IF(DATE(G$43,$L52,1)&gt;'Tab-Acumulado'!$J$2,"",VLOOKUP(DATE(G$43,$L52,1),'Tab-Acumulado'!$J$3:$K$1000,2,FALSE))</f>
        <v>2.5846822289563915</v>
      </c>
      <c r="H52" s="1">
        <f ca="1">IF(DATE(H$43,$L52,1)&gt;'Tab-Acumulado'!$J$2,"",VLOOKUP(DATE(H$43,$L52,1),'Tab-Acumulado'!$J$3:$K$1000,2,FALSE))</f>
        <v>2.4900458686143248</v>
      </c>
      <c r="I52" s="1">
        <f ca="1">IF(DATE(I$43,$L52,1)&gt;'Tab-Acumulado'!$J$2,"",VLOOKUP(DATE(I$43,$L52,1),'Tab-Acumulado'!$J$3:$K$1000,2,FALSE))</f>
        <v>2.395451009540583</v>
      </c>
      <c r="J52" s="1">
        <f ca="1">IF(DATE(J$43,$L52,1)&gt;'Tab-Acumulado'!$J$2,"",VLOOKUP(DATE(J$43,$L52,1),'Tab-Acumulado'!$J$3:$K$1000,2,FALSE))</f>
        <v>2.2550126365700831</v>
      </c>
      <c r="K52" s="1">
        <f ca="1">IF(DATE(K$43,$L52,1)&gt;'Tab-Acumulado'!$J$2,"",VLOOKUP(DATE(K$43,$L52,1),'Tab-Acumulado'!$J$3:$K$1000,2,FALSE))</f>
        <v>2.1612126683365851</v>
      </c>
      <c r="L52" s="11">
        <v>9</v>
      </c>
    </row>
    <row r="53" spans="1:12" ht="12.75" x14ac:dyDescent="0.2">
      <c r="A53" s="10" t="s">
        <v>12</v>
      </c>
      <c r="B53" s="1">
        <f ca="1">IF(DATE(B$43,$L53,1)&gt;'Tab-Acumulado'!$J$2,"",VLOOKUP(DATE(B$43,$L53,1),'Tab-Acumulado'!$J$3:$K$1000,2,FALSE))</f>
        <v>3.8567276676263105</v>
      </c>
      <c r="C53" s="1">
        <f ca="1">IF(DATE(C$43,$L53,1)&gt;'Tab-Acumulado'!$J$2,"",VLOOKUP(DATE(C$43,$L53,1),'Tab-Acumulado'!$J$3:$K$1000,2,FALSE))</f>
        <v>3.6216330972854296</v>
      </c>
      <c r="D53" s="1">
        <f ca="1">IF(DATE(D$43,$L53,1)&gt;'Tab-Acumulado'!$J$2,"",VLOOKUP(DATE(D$43,$L53,1),'Tab-Acumulado'!$J$3:$K$1000,2,FALSE))</f>
        <v>3.3678504129041325</v>
      </c>
      <c r="E53" s="1">
        <f ca="1">IF(DATE(E$43,$L53,1)&gt;'Tab-Acumulado'!$J$2,"",VLOOKUP(DATE(E$43,$L53,1),'Tab-Acumulado'!$J$3:$K$1000,2,FALSE))</f>
        <v>2.9256066106230207</v>
      </c>
      <c r="F53" s="1">
        <f ca="1">IF(DATE(F$43,$L53,1)&gt;'Tab-Acumulado'!$J$2,"",VLOOKUP(DATE(F$43,$L53,1),'Tab-Acumulado'!$J$3:$K$1000,2,FALSE))</f>
        <v>2.7341625145576467</v>
      </c>
      <c r="G53" s="1">
        <f ca="1">IF(DATE(G$43,$L53,1)&gt;'Tab-Acumulado'!$J$2,"",VLOOKUP(DATE(G$43,$L53,1),'Tab-Acumulado'!$J$3:$K$1000,2,FALSE))</f>
        <v>2.5805516946918003</v>
      </c>
      <c r="H53" s="1">
        <f ca="1">IF(DATE(H$43,$L53,1)&gt;'Tab-Acumulado'!$J$2,"",VLOOKUP(DATE(H$43,$L53,1),'Tab-Acumulado'!$J$3:$K$1000,2,FALSE))</f>
        <v>2.4887993285826107</v>
      </c>
      <c r="I53" s="1">
        <f ca="1">IF(DATE(I$43,$L53,1)&gt;'Tab-Acumulado'!$J$2,"",VLOOKUP(DATE(I$43,$L53,1),'Tab-Acumulado'!$J$3:$K$1000,2,FALSE))</f>
        <v>2.3885275995552364</v>
      </c>
      <c r="J53" s="1">
        <f ca="1">IF(DATE(J$43,$L53,1)&gt;'Tab-Acumulado'!$J$2,"",VLOOKUP(DATE(J$43,$L53,1),'Tab-Acumulado'!$J$3:$K$1000,2,FALSE))</f>
        <v>2.2491646061692285</v>
      </c>
      <c r="K53" s="1">
        <f ca="1">IF(DATE(K$43,$L53,1)&gt;'Tab-Acumulado'!$J$2,"",VLOOKUP(DATE(K$43,$L53,1),'Tab-Acumulado'!$J$3:$K$1000,2,FALSE))</f>
        <v>2.1571146681745739</v>
      </c>
      <c r="L53" s="11">
        <v>10</v>
      </c>
    </row>
    <row r="54" spans="1:12" ht="12.75" x14ac:dyDescent="0.2">
      <c r="A54" s="10" t="s">
        <v>13</v>
      </c>
      <c r="B54" s="1">
        <f ca="1">IF(DATE(B$43,$L54,1)&gt;'Tab-Acumulado'!$J$2,"",VLOOKUP(DATE(B$43,$L54,1),'Tab-Acumulado'!$J$3:$K$1000,2,FALSE))</f>
        <v>3.8497904222811683</v>
      </c>
      <c r="C54" s="1">
        <f ca="1">IF(DATE(C$43,$L54,1)&gt;'Tab-Acumulado'!$J$2,"",VLOOKUP(DATE(C$43,$L54,1),'Tab-Acumulado'!$J$3:$K$1000,2,FALSE))</f>
        <v>3.6082833509577239</v>
      </c>
      <c r="D54" s="1">
        <f ca="1">IF(DATE(D$43,$L54,1)&gt;'Tab-Acumulado'!$J$2,"",VLOOKUP(DATE(D$43,$L54,1),'Tab-Acumulado'!$J$3:$K$1000,2,FALSE))</f>
        <v>3.337814653825776</v>
      </c>
      <c r="E54" s="1">
        <f ca="1">IF(DATE(E$43,$L54,1)&gt;'Tab-Acumulado'!$J$2,"",VLOOKUP(DATE(E$43,$L54,1),'Tab-Acumulado'!$J$3:$K$1000,2,FALSE))</f>
        <v>2.9064290038696274</v>
      </c>
      <c r="F54" s="1">
        <f ca="1">IF(DATE(F$43,$L54,1)&gt;'Tab-Acumulado'!$J$2,"",VLOOKUP(DATE(F$43,$L54,1),'Tab-Acumulado'!$J$3:$K$1000,2,FALSE))</f>
        <v>2.7254405596785634</v>
      </c>
      <c r="G54" s="1">
        <f ca="1">IF(DATE(G$43,$L54,1)&gt;'Tab-Acumulado'!$J$2,"",VLOOKUP(DATE(G$43,$L54,1),'Tab-Acumulado'!$J$3:$K$1000,2,FALSE))</f>
        <v>2.5661826117754254</v>
      </c>
      <c r="H54" s="1">
        <f ca="1">IF(DATE(H$43,$L54,1)&gt;'Tab-Acumulado'!$J$2,"",VLOOKUP(DATE(H$43,$L54,1),'Tab-Acumulado'!$J$3:$K$1000,2,FALSE))</f>
        <v>2.4815997362438176</v>
      </c>
      <c r="I54" s="1">
        <f ca="1">IF(DATE(I$43,$L54,1)&gt;'Tab-Acumulado'!$J$2,"",VLOOKUP(DATE(I$43,$L54,1),'Tab-Acumulado'!$J$3:$K$1000,2,FALSE))</f>
        <v>2.3828035811365584</v>
      </c>
      <c r="J54" s="1">
        <f ca="1">IF(DATE(J$43,$L54,1)&gt;'Tab-Acumulado'!$J$2,"",VLOOKUP(DATE(J$43,$L54,1),'Tab-Acumulado'!$J$3:$K$1000,2,FALSE))</f>
        <v>2.2424385239386013</v>
      </c>
      <c r="K54" s="1">
        <f ca="1">IF(DATE(K$43,$L54,1)&gt;'Tab-Acumulado'!$J$2,"",VLOOKUP(DATE(K$43,$L54,1),'Tab-Acumulado'!$J$3:$K$1000,2,FALSE))</f>
        <v>2.1532377635812456</v>
      </c>
      <c r="L54" s="11">
        <v>11</v>
      </c>
    </row>
    <row r="55" spans="1:12" ht="12.75" x14ac:dyDescent="0.2">
      <c r="A55" s="12" t="s">
        <v>14</v>
      </c>
      <c r="B55" s="1">
        <f ca="1">IF(DATE(B$43,$L55,1)&gt;'Tab-Acumulado'!$J$2,"",VLOOKUP(DATE(B$43,$L55,1),'Tab-Acumulado'!$J$3:$K$1000,2,FALSE))</f>
        <v>3.8432523582343872</v>
      </c>
      <c r="C55" s="1">
        <f ca="1">IF(DATE(C$43,$L55,1)&gt;'Tab-Acumulado'!$J$2,"",VLOOKUP(DATE(C$43,$L55,1),'Tab-Acumulado'!$J$3:$K$1000,2,FALSE))</f>
        <v>3.5729178242909705</v>
      </c>
      <c r="D55" s="1">
        <f ca="1">IF(DATE(D$43,$L55,1)&gt;'Tab-Acumulado'!$J$2,"",VLOOKUP(DATE(D$43,$L55,1),'Tab-Acumulado'!$J$3:$K$1000,2,FALSE))</f>
        <v>3.269794748568676</v>
      </c>
      <c r="E55" s="1">
        <f ca="1">IF(DATE(E$43,$L55,1)&gt;'Tab-Acumulado'!$J$2,"",VLOOKUP(DATE(E$43,$L55,1),'Tab-Acumulado'!$J$3:$K$1000,2,FALSE))</f>
        <v>2.9015004861288838</v>
      </c>
      <c r="F55" s="1">
        <f ca="1">IF(DATE(F$43,$L55,1)&gt;'Tab-Acumulado'!$J$2,"",VLOOKUP(DATE(F$43,$L55,1),'Tab-Acumulado'!$J$3:$K$1000,2,FALSE))</f>
        <v>2.7083832432639836</v>
      </c>
      <c r="G55" s="1">
        <f ca="1">IF(DATE(G$43,$L55,1)&gt;'Tab-Acumulado'!$J$2,"",VLOOKUP(DATE(G$43,$L55,1),'Tab-Acumulado'!$J$3:$K$1000,2,FALSE))</f>
        <v>2.5463223667700134</v>
      </c>
      <c r="H55" s="1">
        <f ca="1">IF(DATE(H$43,$L55,1)&gt;'Tab-Acumulado'!$J$2,"",VLOOKUP(DATE(H$43,$L55,1),'Tab-Acumulado'!$J$3:$K$1000,2,FALSE))</f>
        <v>2.4724552615607247</v>
      </c>
      <c r="I55" s="1">
        <f ca="1">IF(DATE(I$43,$L55,1)&gt;'Tab-Acumulado'!$J$2,"",VLOOKUP(DATE(I$43,$L55,1),'Tab-Acumulado'!$J$3:$K$1000,2,FALSE))</f>
        <v>2.3773396463338035</v>
      </c>
      <c r="J55" s="1">
        <f ca="1">IF(DATE(J$43,$L55,1)&gt;'Tab-Acumulado'!$J$2,"",VLOOKUP(DATE(J$43,$L55,1),'Tab-Acumulado'!$J$3:$K$1000,2,FALSE))</f>
        <v>2.2315013556044314</v>
      </c>
      <c r="K55" s="1">
        <f ca="1">IF(DATE(K$43,$L55,1)&gt;'Tab-Acumulado'!$J$2,"",VLOOKUP(DATE(K$43,$L55,1),'Tab-Acumulado'!$J$3:$K$1000,2,FALSE))</f>
        <v>2.1438063661681164</v>
      </c>
      <c r="L55" s="11">
        <v>12</v>
      </c>
    </row>
    <row r="56" spans="1:12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9">
        <v>2017</v>
      </c>
      <c r="J56" s="9">
        <v>2018</v>
      </c>
      <c r="K56" s="9">
        <v>2019</v>
      </c>
    </row>
    <row r="57" spans="1:12" ht="12.75" x14ac:dyDescent="0.2">
      <c r="A57" s="10" t="s">
        <v>3</v>
      </c>
      <c r="B57" s="1">
        <f ca="1">IF(DATE(B$56,$L57,1)&gt;'Tab-Acumulado'!$J$2,"",VLOOKUP(DATE(B$56,$L57,1),'Tab-Acumulado'!$J$3:$K$1000,2,FALSE))</f>
        <v>2.135691847706592</v>
      </c>
      <c r="C57" s="1">
        <f ca="1">IF(DATE(C$56,$L57,1)&gt;'Tab-Acumulado'!$J$2,"",VLOOKUP(DATE(C$56,$L57,1),'Tab-Acumulado'!$J$3:$K$1000,2,FALSE))</f>
        <v>2.0187653967567289</v>
      </c>
      <c r="D57" s="1">
        <f ca="1">IF(DATE(D$56,$L57,1)&gt;'Tab-Acumulado'!$J$2,"",VLOOKUP(DATE(D$56,$L57,1),'Tab-Acumulado'!$J$3:$K$1000,2,FALSE))</f>
        <v>1.8945654742597382</v>
      </c>
      <c r="E57" s="1">
        <f ca="1">IF(DATE(E$56,$L57,1)&gt;'Tab-Acumulado'!$J$2,"",VLOOKUP(DATE(E$56,$L57,1),'Tab-Acumulado'!$J$3:$K$1000,2,FALSE))</f>
        <v>1.7911060403563057</v>
      </c>
      <c r="F57" s="1">
        <f ca="1">IF(DATE(F$56,$L57,1)&gt;'Tab-Acumulado'!$J$2,"",VLOOKUP(DATE(F$56,$L57,1),'Tab-Acumulado'!$J$3:$K$1000,2,FALSE))</f>
        <v>1.6921524676558852</v>
      </c>
      <c r="G57" s="1">
        <f ca="1">IF(DATE(G$56,$L57,1)&gt;'Tab-Acumulado'!$J$2,"",VLOOKUP(DATE(G$56,$L57,1),'Tab-Acumulado'!$J$3:$K$1000,2,FALSE))</f>
        <v>1.5894555117456957</v>
      </c>
      <c r="H57" s="1">
        <f ca="1">IF(DATE(H$56,$L57,1)&gt;'Tab-Acumulado'!$J$2,"",VLOOKUP(DATE(H$56,$L57,1),'Tab-Acumulado'!$J$3:$K$1000,2,FALSE))</f>
        <v>1.4357399789284611</v>
      </c>
      <c r="I57" s="1">
        <f ca="1">IF(DATE(I$56,$L57,1)&gt;'Tab-Acumulado'!$J$2,"",VLOOKUP(DATE(I$56,$L57,1),'Tab-Acumulado'!$J$3:$K$1000,2,FALSE))</f>
        <v>1.3470610992250349</v>
      </c>
      <c r="J57" s="1">
        <f ca="1">IF(DATE(J$56,$L57,1)&gt;'Tab-Acumulado'!$J$2,"",VLOOKUP(DATE(J$56,$L57,1),'Tab-Acumulado'!$J$3:$K$1000,2,FALSE))</f>
        <v>1.3086213499742043</v>
      </c>
      <c r="K57" s="1">
        <f ca="1">IF(DATE(K$56,$L57,1)&gt;'Tab-Acumulado'!$J$2,"",VLOOKUP(DATE(K$56,$L57,1),'Tab-Acumulado'!$J$3:$K$1000,2,FALSE))</f>
        <v>1.2599774587880006</v>
      </c>
      <c r="L57" s="11">
        <v>1</v>
      </c>
    </row>
    <row r="58" spans="1:12" ht="12.75" x14ac:dyDescent="0.2">
      <c r="A58" s="10" t="s">
        <v>4</v>
      </c>
      <c r="B58" s="1">
        <f ca="1">IF(DATE(B$56,$L58,1)&gt;'Tab-Acumulado'!$J$2,"",VLOOKUP(DATE(B$56,$L58,1),'Tab-Acumulado'!$J$3:$K$1000,2,FALSE))</f>
        <v>2.124645792982419</v>
      </c>
      <c r="C58" s="1">
        <f ca="1">IF(DATE(C$56,$L58,1)&gt;'Tab-Acumulado'!$J$2,"",VLOOKUP(DATE(C$56,$L58,1),'Tab-Acumulado'!$J$3:$K$1000,2,FALSE))</f>
        <v>2.0035381660929348</v>
      </c>
      <c r="D58" s="1">
        <f ca="1">IF(DATE(D$56,$L58,1)&gt;'Tab-Acumulado'!$J$2,"",VLOOKUP(DATE(D$56,$L58,1),'Tab-Acumulado'!$J$3:$K$1000,2,FALSE))</f>
        <v>1.8823313557297405</v>
      </c>
      <c r="E58" s="1">
        <f ca="1">IF(DATE(E$56,$L58,1)&gt;'Tab-Acumulado'!$J$2,"",VLOOKUP(DATE(E$56,$L58,1),'Tab-Acumulado'!$J$3:$K$1000,2,FALSE))</f>
        <v>1.7754821877105345</v>
      </c>
      <c r="F58" s="1">
        <f ca="1">IF(DATE(F$56,$L58,1)&gt;'Tab-Acumulado'!$J$2,"",VLOOKUP(DATE(F$56,$L58,1),'Tab-Acumulado'!$J$3:$K$1000,2,FALSE))</f>
        <v>1.6808901673565626</v>
      </c>
      <c r="G58" s="1">
        <f ca="1">IF(DATE(G$56,$L58,1)&gt;'Tab-Acumulado'!$J$2,"",VLOOKUP(DATE(G$56,$L58,1),'Tab-Acumulado'!$J$3:$K$1000,2,FALSE))</f>
        <v>1.575435553214088</v>
      </c>
      <c r="H58" s="1">
        <f ca="1">IF(DATE(H$56,$L58,1)&gt;'Tab-Acumulado'!$J$2,"",VLOOKUP(DATE(H$56,$L58,1),'Tab-Acumulado'!$J$3:$K$1000,2,FALSE))</f>
        <v>1.4226509218019501</v>
      </c>
      <c r="I58" s="1">
        <f ca="1">IF(DATE(I$56,$L58,1)&gt;'Tab-Acumulado'!$J$2,"",VLOOKUP(DATE(I$56,$L58,1),'Tab-Acumulado'!$J$3:$K$1000,2,FALSE))</f>
        <v>1.342898115068323</v>
      </c>
      <c r="J58" s="1">
        <f ca="1">IF(DATE(J$56,$L58,1)&gt;'Tab-Acumulado'!$J$2,"",VLOOKUP(DATE(J$56,$L58,1),'Tab-Acumulado'!$J$3:$K$1000,2,FALSE))</f>
        <v>1.303536644584673</v>
      </c>
      <c r="K58" s="1">
        <f ca="1">IF(DATE(K$56,$L58,1)&gt;'Tab-Acumulado'!$J$2,"",VLOOKUP(DATE(K$56,$L58,1),'Tab-Acumulado'!$J$3:$K$1000,2,FALSE))</f>
        <v>1.2562096213360538</v>
      </c>
      <c r="L58" s="11">
        <v>2</v>
      </c>
    </row>
    <row r="59" spans="1:12" ht="12.75" x14ac:dyDescent="0.2">
      <c r="A59" s="10" t="s">
        <v>5</v>
      </c>
      <c r="B59" s="1">
        <f ca="1">IF(DATE(B$56,$L59,1)&gt;'Tab-Acumulado'!$J$2,"",VLOOKUP(DATE(B$56,$L59,1),'Tab-Acumulado'!$J$3:$K$1000,2,FALSE))</f>
        <v>2.1048629022178602</v>
      </c>
      <c r="C59" s="1">
        <f ca="1">IF(DATE(C$56,$L59,1)&gt;'Tab-Acumulado'!$J$2,"",VLOOKUP(DATE(C$56,$L59,1),'Tab-Acumulado'!$J$3:$K$1000,2,FALSE))</f>
        <v>1.9842892310776965</v>
      </c>
      <c r="D59" s="1">
        <f ca="1">IF(DATE(D$56,$L59,1)&gt;'Tab-Acumulado'!$J$2,"",VLOOKUP(DATE(D$56,$L59,1),'Tab-Acumulado'!$J$3:$K$1000,2,FALSE))</f>
        <v>1.8724062171979905</v>
      </c>
      <c r="E59" s="1">
        <f ca="1">IF(DATE(E$56,$L59,1)&gt;'Tab-Acumulado'!$J$2,"",VLOOKUP(DATE(E$56,$L59,1),'Tab-Acumulado'!$J$3:$K$1000,2,FALSE))</f>
        <v>1.7634912233280422</v>
      </c>
      <c r="F59" s="1">
        <f ca="1">IF(DATE(F$56,$L59,1)&gt;'Tab-Acumulado'!$J$2,"",VLOOKUP(DATE(F$56,$L59,1),'Tab-Acumulado'!$J$3:$K$1000,2,FALSE))</f>
        <v>1.6692073185656291</v>
      </c>
      <c r="G59" s="1">
        <f ca="1">IF(DATE(G$56,$L59,1)&gt;'Tab-Acumulado'!$J$2,"",VLOOKUP(DATE(G$56,$L59,1),'Tab-Acumulado'!$J$3:$K$1000,2,FALSE))</f>
        <v>1.5547580025168746</v>
      </c>
      <c r="H59" s="1">
        <f ca="1">IF(DATE(H$56,$L59,1)&gt;'Tab-Acumulado'!$J$2,"",VLOOKUP(DATE(H$56,$L59,1),'Tab-Acumulado'!$J$3:$K$1000,2,FALSE))</f>
        <v>1.4027322639274074</v>
      </c>
      <c r="I59" s="1">
        <f ca="1">IF(DATE(I$56,$L59,1)&gt;'Tab-Acumulado'!$J$2,"",VLOOKUP(DATE(I$56,$L59,1),'Tab-Acumulado'!$J$3:$K$1000,2,FALSE))</f>
        <v>1.335685081705841</v>
      </c>
      <c r="J59" s="1">
        <f ca="1">IF(DATE(J$56,$L59,1)&gt;'Tab-Acumulado'!$J$2,"",VLOOKUP(DATE(J$56,$L59,1),'Tab-Acumulado'!$J$3:$K$1000,2,FALSE))</f>
        <v>1.2986008057680374</v>
      </c>
      <c r="K59" s="1">
        <f ca="1">IF(DATE(K$56,$L59,1)&gt;'Tab-Acumulado'!$J$2,"",VLOOKUP(DATE(K$56,$L59,1),'Tab-Acumulado'!$J$3:$K$1000,2,FALSE))</f>
        <v>1.2519526567952592</v>
      </c>
      <c r="L59" s="11">
        <v>3</v>
      </c>
    </row>
    <row r="60" spans="1:12" ht="12.75" x14ac:dyDescent="0.2">
      <c r="A60" s="10" t="s">
        <v>6</v>
      </c>
      <c r="B60" s="1">
        <f ca="1">IF(DATE(B$56,$L60,1)&gt;'Tab-Acumulado'!$J$2,"",VLOOKUP(DATE(B$56,$L60,1),'Tab-Acumulado'!$J$3:$K$1000,2,FALSE))</f>
        <v>2.0933480643870479</v>
      </c>
      <c r="C60" s="1">
        <f ca="1">IF(DATE(C$56,$L60,1)&gt;'Tab-Acumulado'!$J$2,"",VLOOKUP(DATE(C$56,$L60,1),'Tab-Acumulado'!$J$3:$K$1000,2,FALSE))</f>
        <v>1.9724553667575129</v>
      </c>
      <c r="D60" s="1">
        <f ca="1">IF(DATE(D$56,$L60,1)&gt;'Tab-Acumulado'!$J$2,"",VLOOKUP(DATE(D$56,$L60,1),'Tab-Acumulado'!$J$3:$K$1000,2,FALSE))</f>
        <v>1.8677369122720484</v>
      </c>
      <c r="E60" s="1">
        <f ca="1">IF(DATE(E$56,$L60,1)&gt;'Tab-Acumulado'!$J$2,"",VLOOKUP(DATE(E$56,$L60,1),'Tab-Acumulado'!$J$3:$K$1000,2,FALSE))</f>
        <v>1.7548939277800906</v>
      </c>
      <c r="F60" s="1">
        <f ca="1">IF(DATE(F$56,$L60,1)&gt;'Tab-Acumulado'!$J$2,"",VLOOKUP(DATE(F$56,$L60,1),'Tab-Acumulado'!$J$3:$K$1000,2,FALSE))</f>
        <v>1.6571114489683729</v>
      </c>
      <c r="G60" s="1">
        <f ca="1">IF(DATE(G$56,$L60,1)&gt;'Tab-Acumulado'!$J$2,"",VLOOKUP(DATE(G$56,$L60,1),'Tab-Acumulado'!$J$3:$K$1000,2,FALSE))</f>
        <v>1.5357136027717657</v>
      </c>
      <c r="H60" s="1">
        <f ca="1">IF(DATE(H$56,$L60,1)&gt;'Tab-Acumulado'!$J$2,"",VLOOKUP(DATE(H$56,$L60,1),'Tab-Acumulado'!$J$3:$K$1000,2,FALSE))</f>
        <v>1.3967277731325438</v>
      </c>
      <c r="I60" s="1">
        <f ca="1">IF(DATE(I$56,$L60,1)&gt;'Tab-Acumulado'!$J$2,"",VLOOKUP(DATE(I$56,$L60,1),'Tab-Acumulado'!$J$3:$K$1000,2,FALSE))</f>
        <v>1.3336847013591193</v>
      </c>
      <c r="J60" s="1">
        <f ca="1">IF(DATE(J$56,$L60,1)&gt;'Tab-Acumulado'!$J$2,"",VLOOKUP(DATE(J$56,$L60,1),'Tab-Acumulado'!$J$3:$K$1000,2,FALSE))</f>
        <v>1.2973040336290622</v>
      </c>
      <c r="K60" s="1">
        <f ca="1">IF(DATE(K$56,$L60,1)&gt;'Tab-Acumulado'!$J$2,"",VLOOKUP(DATE(K$56,$L60,1),'Tab-Acumulado'!$J$3:$K$1000,2,FALSE))</f>
        <v>1.2452291912048514</v>
      </c>
      <c r="L60" s="11">
        <v>4</v>
      </c>
    </row>
    <row r="61" spans="1:12" ht="12.75" x14ac:dyDescent="0.2">
      <c r="A61" s="10" t="s">
        <v>7</v>
      </c>
      <c r="B61" s="1">
        <f ca="1">IF(DATE(B$56,$L61,1)&gt;'Tab-Acumulado'!$J$2,"",VLOOKUP(DATE(B$56,$L61,1),'Tab-Acumulado'!$J$3:$K$1000,2,FALSE))</f>
        <v>2.0833462316309226</v>
      </c>
      <c r="C61" s="1">
        <f ca="1">IF(DATE(C$56,$L61,1)&gt;'Tab-Acumulado'!$J$2,"",VLOOKUP(DATE(C$56,$L61,1),'Tab-Acumulado'!$J$3:$K$1000,2,FALSE))</f>
        <v>1.9573820763072109</v>
      </c>
      <c r="D61" s="1">
        <f ca="1">IF(DATE(D$56,$L61,1)&gt;'Tab-Acumulado'!$J$2,"",VLOOKUP(DATE(D$56,$L61,1),'Tab-Acumulado'!$J$3:$K$1000,2,FALSE))</f>
        <v>1.859737826529956</v>
      </c>
      <c r="E61" s="1">
        <f ca="1">IF(DATE(E$56,$L61,1)&gt;'Tab-Acumulado'!$J$2,"",VLOOKUP(DATE(E$56,$L61,1),'Tab-Acumulado'!$J$3:$K$1000,2,FALSE))</f>
        <v>1.745988860793386</v>
      </c>
      <c r="F61" s="1">
        <f ca="1">IF(DATE(F$56,$L61,1)&gt;'Tab-Acumulado'!$J$2,"",VLOOKUP(DATE(F$56,$L61,1),'Tab-Acumulado'!$J$3:$K$1000,2,FALSE))</f>
        <v>1.6442855938223047</v>
      </c>
      <c r="G61" s="1">
        <f ca="1">IF(DATE(G$56,$L61,1)&gt;'Tab-Acumulado'!$J$2,"",VLOOKUP(DATE(G$56,$L61,1),'Tab-Acumulado'!$J$3:$K$1000,2,FALSE))</f>
        <v>1.5194558355840915</v>
      </c>
      <c r="H61" s="1">
        <f ca="1">IF(DATE(H$56,$L61,1)&gt;'Tab-Acumulado'!$J$2,"",VLOOKUP(DATE(H$56,$L61,1),'Tab-Acumulado'!$J$3:$K$1000,2,FALSE))</f>
        <v>1.3896418918510629</v>
      </c>
      <c r="I61" s="1">
        <f ca="1">IF(DATE(I$56,$L61,1)&gt;'Tab-Acumulado'!$J$2,"",VLOOKUP(DATE(I$56,$L61,1),'Tab-Acumulado'!$J$3:$K$1000,2,FALSE))</f>
        <v>1.3308902842648598</v>
      </c>
      <c r="J61" s="1">
        <f ca="1">IF(DATE(J$56,$L61,1)&gt;'Tab-Acumulado'!$J$2,"",VLOOKUP(DATE(J$56,$L61,1),'Tab-Acumulado'!$J$3:$K$1000,2,FALSE))</f>
        <v>1.2945855205486068</v>
      </c>
      <c r="K61" s="1">
        <f ca="1">IF(DATE(K$56,$L61,1)&gt;'Tab-Acumulado'!$J$2,"",VLOOKUP(DATE(K$56,$L61,1),'Tab-Acumulado'!$J$3:$K$1000,2,FALSE))</f>
        <v>1.2363268712094828</v>
      </c>
      <c r="L61" s="11">
        <v>5</v>
      </c>
    </row>
    <row r="62" spans="1:12" ht="12.75" x14ac:dyDescent="0.2">
      <c r="A62" s="10" t="s">
        <v>8</v>
      </c>
      <c r="B62" s="1">
        <f ca="1">IF(DATE(B$56,$L62,1)&gt;'Tab-Acumulado'!$J$2,"",VLOOKUP(DATE(B$56,$L62,1),'Tab-Acumulado'!$J$3:$K$1000,2,FALSE))</f>
        <v>2.0703052546137952</v>
      </c>
      <c r="C62" s="1">
        <f ca="1">IF(DATE(C$56,$L62,1)&gt;'Tab-Acumulado'!$J$2,"",VLOOKUP(DATE(C$56,$L62,1),'Tab-Acumulado'!$J$3:$K$1000,2,FALSE))</f>
        <v>1.9437753379375937</v>
      </c>
      <c r="D62" s="1">
        <f ca="1">IF(DATE(D$56,$L62,1)&gt;'Tab-Acumulado'!$J$2,"",VLOOKUP(DATE(D$56,$L62,1),'Tab-Acumulado'!$J$3:$K$1000,2,FALSE))</f>
        <v>1.8503037383682499</v>
      </c>
      <c r="E62" s="1">
        <f ca="1">IF(DATE(E$56,$L62,1)&gt;'Tab-Acumulado'!$J$2,"",VLOOKUP(DATE(E$56,$L62,1),'Tab-Acumulado'!$J$3:$K$1000,2,FALSE))</f>
        <v>1.7379961986350272</v>
      </c>
      <c r="F62" s="1">
        <f ca="1">IF(DATE(F$56,$L62,1)&gt;'Tab-Acumulado'!$J$2,"",VLOOKUP(DATE(F$56,$L62,1),'Tab-Acumulado'!$J$3:$K$1000,2,FALSE))</f>
        <v>1.6348042035350205</v>
      </c>
      <c r="G62" s="1">
        <f ca="1">IF(DATE(G$56,$L62,1)&gt;'Tab-Acumulado'!$J$2,"",VLOOKUP(DATE(G$56,$L62,1),'Tab-Acumulado'!$J$3:$K$1000,2,FALSE))</f>
        <v>1.5103941503593032</v>
      </c>
      <c r="H62" s="1">
        <f ca="1">IF(DATE(H$56,$L62,1)&gt;'Tab-Acumulado'!$J$2,"",VLOOKUP(DATE(H$56,$L62,1),'Tab-Acumulado'!$J$3:$K$1000,2,FALSE))</f>
        <v>1.3777940479416459</v>
      </c>
      <c r="I62" s="1">
        <f ca="1">IF(DATE(I$56,$L62,1)&gt;'Tab-Acumulado'!$J$2,"",VLOOKUP(DATE(I$56,$L62,1),'Tab-Acumulado'!$J$3:$K$1000,2,FALSE))</f>
        <v>1.3277026030851127</v>
      </c>
      <c r="J62" s="1">
        <f ca="1">IF(DATE(J$56,$L62,1)&gt;'Tab-Acumulado'!$J$2,"",VLOOKUP(DATE(J$56,$L62,1),'Tab-Acumulado'!$J$3:$K$1000,2,FALSE))</f>
        <v>1.2927750795439612</v>
      </c>
      <c r="K62" s="1">
        <f ca="1">IF(DATE(K$56,$L62,1)&gt;'Tab-Acumulado'!$J$2,"",VLOOKUP(DATE(K$56,$L62,1),'Tab-Acumulado'!$J$3:$K$1000,2,FALSE))</f>
        <v>1.2320158260712111</v>
      </c>
      <c r="L62" s="11">
        <v>6</v>
      </c>
    </row>
    <row r="63" spans="1:12" ht="12.75" x14ac:dyDescent="0.2">
      <c r="A63" s="10" t="s">
        <v>9</v>
      </c>
      <c r="B63" s="1">
        <f ca="1">IF(DATE(B$56,$L63,1)&gt;'Tab-Acumulado'!$J$2,"",VLOOKUP(DATE(B$56,$L63,1),'Tab-Acumulado'!$J$3:$K$1000,2,FALSE))</f>
        <v>2.0663821248306982</v>
      </c>
      <c r="C63" s="1">
        <f ca="1">IF(DATE(C$56,$L63,1)&gt;'Tab-Acumulado'!$J$2,"",VLOOKUP(DATE(C$56,$L63,1),'Tab-Acumulado'!$J$3:$K$1000,2,FALSE))</f>
        <v>1.9393154553985048</v>
      </c>
      <c r="D63" s="1">
        <f ca="1">IF(DATE(D$56,$L63,1)&gt;'Tab-Acumulado'!$J$2,"",VLOOKUP(DATE(D$56,$L63,1),'Tab-Acumulado'!$J$3:$K$1000,2,FALSE))</f>
        <v>1.8469803373586169</v>
      </c>
      <c r="E63" s="1">
        <f ca="1">IF(DATE(E$56,$L63,1)&gt;'Tab-Acumulado'!$J$2,"",VLOOKUP(DATE(E$56,$L63,1),'Tab-Acumulado'!$J$3:$K$1000,2,FALSE))</f>
        <v>1.7314190398142941</v>
      </c>
      <c r="F63" s="1">
        <f ca="1">IF(DATE(F$56,$L63,1)&gt;'Tab-Acumulado'!$J$2,"",VLOOKUP(DATE(F$56,$L63,1),'Tab-Acumulado'!$J$3:$K$1000,2,FALSE))</f>
        <v>1.627157393635206</v>
      </c>
      <c r="G63" s="1">
        <f ca="1">IF(DATE(G$56,$L63,1)&gt;'Tab-Acumulado'!$J$2,"",VLOOKUP(DATE(G$56,$L63,1),'Tab-Acumulado'!$J$3:$K$1000,2,FALSE))</f>
        <v>1.4955893858086526</v>
      </c>
      <c r="H63" s="1">
        <f ca="1">IF(DATE(H$56,$L63,1)&gt;'Tab-Acumulado'!$J$2,"",VLOOKUP(DATE(H$56,$L63,1),'Tab-Acumulado'!$J$3:$K$1000,2,FALSE))</f>
        <v>1.3723048833006386</v>
      </c>
      <c r="I63" s="1">
        <f ca="1">IF(DATE(I$56,$L63,1)&gt;'Tab-Acumulado'!$J$2,"",VLOOKUP(DATE(I$56,$L63,1),'Tab-Acumulado'!$J$3:$K$1000,2,FALSE))</f>
        <v>1.3255813150740392</v>
      </c>
      <c r="J63" s="1">
        <f ca="1">IF(DATE(J$56,$L63,1)&gt;'Tab-Acumulado'!$J$2,"",VLOOKUP(DATE(J$56,$L63,1),'Tab-Acumulado'!$J$3:$K$1000,2,FALSE))</f>
        <v>1.2785832023585737</v>
      </c>
      <c r="K63" s="1">
        <f ca="1">IF(DATE(K$56,$L63,1)&gt;'Tab-Acumulado'!$J$2,"",VLOOKUP(DATE(K$56,$L63,1),'Tab-Acumulado'!$J$3:$K$1000,2,FALSE))</f>
        <v>1.2312782288482196</v>
      </c>
      <c r="L63" s="11">
        <v>7</v>
      </c>
    </row>
    <row r="64" spans="1:12" ht="12.75" x14ac:dyDescent="0.2">
      <c r="A64" s="10" t="s">
        <v>10</v>
      </c>
      <c r="B64" s="1">
        <f ca="1">IF(DATE(B$56,$L64,1)&gt;'Tab-Acumulado'!$J$2,"",VLOOKUP(DATE(B$56,$L64,1),'Tab-Acumulado'!$J$3:$K$1000,2,FALSE))</f>
        <v>2.0682435854224499</v>
      </c>
      <c r="C64" s="1">
        <f ca="1">IF(DATE(C$56,$L64,1)&gt;'Tab-Acumulado'!$J$2,"",VLOOKUP(DATE(C$56,$L64,1),'Tab-Acumulado'!$J$3:$K$1000,2,FALSE))</f>
        <v>1.9373814643517155</v>
      </c>
      <c r="D64" s="1">
        <f ca="1">IF(DATE(D$56,$L64,1)&gt;'Tab-Acumulado'!$J$2,"",VLOOKUP(DATE(D$56,$L64,1),'Tab-Acumulado'!$J$3:$K$1000,2,FALSE))</f>
        <v>1.8409058267658045</v>
      </c>
      <c r="E64" s="1">
        <f ca="1">IF(DATE(E$56,$L64,1)&gt;'Tab-Acumulado'!$J$2,"",VLOOKUP(DATE(E$56,$L64,1),'Tab-Acumulado'!$J$3:$K$1000,2,FALSE))</f>
        <v>1.730209139167457</v>
      </c>
      <c r="F64" s="1">
        <f ca="1">IF(DATE(F$56,$L64,1)&gt;'Tab-Acumulado'!$J$2,"",VLOOKUP(DATE(F$56,$L64,1),'Tab-Acumulado'!$J$3:$K$1000,2,FALSE))</f>
        <v>1.624394444879965</v>
      </c>
      <c r="G64" s="1">
        <f ca="1">IF(DATE(G$56,$L64,1)&gt;'Tab-Acumulado'!$J$2,"",VLOOKUP(DATE(G$56,$L64,1),'Tab-Acumulado'!$J$3:$K$1000,2,FALSE))</f>
        <v>1.4868163072424638</v>
      </c>
      <c r="H64" s="1">
        <f ca="1">IF(DATE(H$56,$L64,1)&gt;'Tab-Acumulado'!$J$2,"",VLOOKUP(DATE(H$56,$L64,1),'Tab-Acumulado'!$J$3:$K$1000,2,FALSE))</f>
        <v>1.3649356367459167</v>
      </c>
      <c r="I64" s="1">
        <f ca="1">IF(DATE(I$56,$L64,1)&gt;'Tab-Acumulado'!$J$2,"",VLOOKUP(DATE(I$56,$L64,1),'Tab-Acumulado'!$J$3:$K$1000,2,FALSE))</f>
        <v>1.3279706929026582</v>
      </c>
      <c r="J64" s="1">
        <f ca="1">IF(DATE(J$56,$L64,1)&gt;'Tab-Acumulado'!$J$2,"",VLOOKUP(DATE(J$56,$L64,1),'Tab-Acumulado'!$J$3:$K$1000,2,FALSE))</f>
        <v>1.2704533427367992</v>
      </c>
      <c r="K64" s="1">
        <f ca="1">IF(DATE(K$56,$L64,1)&gt;'Tab-Acumulado'!$J$2,"",VLOOKUP(DATE(K$56,$L64,1),'Tab-Acumulado'!$J$3:$K$1000,2,FALSE))</f>
        <v>1.2301698949796387</v>
      </c>
      <c r="L64" s="11">
        <v>8</v>
      </c>
    </row>
    <row r="65" spans="1:12" ht="12.75" x14ac:dyDescent="0.2">
      <c r="A65" s="10" t="s">
        <v>11</v>
      </c>
      <c r="B65" s="1">
        <f ca="1">IF(DATE(B$56,$L65,1)&gt;'Tab-Acumulado'!$J$2,"",VLOOKUP(DATE(B$56,$L65,1),'Tab-Acumulado'!$J$3:$K$1000,2,FALSE))</f>
        <v>2.0692806882105743</v>
      </c>
      <c r="C65" s="1">
        <f ca="1">IF(DATE(C$56,$L65,1)&gt;'Tab-Acumulado'!$J$2,"",VLOOKUP(DATE(C$56,$L65,1),'Tab-Acumulado'!$J$3:$K$1000,2,FALSE))</f>
        <v>1.9321641188681009</v>
      </c>
      <c r="D65" s="1">
        <f ca="1">IF(DATE(D$56,$L65,1)&gt;'Tab-Acumulado'!$J$2,"",VLOOKUP(DATE(D$56,$L65,1),'Tab-Acumulado'!$J$3:$K$1000,2,FALSE))</f>
        <v>1.8337520300213259</v>
      </c>
      <c r="E65" s="1">
        <f ca="1">IF(DATE(E$56,$L65,1)&gt;'Tab-Acumulado'!$J$2,"",VLOOKUP(DATE(E$56,$L65,1),'Tab-Acumulado'!$J$3:$K$1000,2,FALSE))</f>
        <v>1.7274445886710854</v>
      </c>
      <c r="F65" s="1">
        <f ca="1">IF(DATE(F$56,$L65,1)&gt;'Tab-Acumulado'!$J$2,"",VLOOKUP(DATE(F$56,$L65,1),'Tab-Acumulado'!$J$3:$K$1000,2,FALSE))</f>
        <v>1.6221241523588068</v>
      </c>
      <c r="G65" s="1">
        <f ca="1">IF(DATE(G$56,$L65,1)&gt;'Tab-Acumulado'!$J$2,"",VLOOKUP(DATE(G$56,$L65,1),'Tab-Acumulado'!$J$3:$K$1000,2,FALSE))</f>
        <v>1.4804504001309089</v>
      </c>
      <c r="H65" s="1">
        <f ca="1">IF(DATE(H$56,$L65,1)&gt;'Tab-Acumulado'!$J$2,"",VLOOKUP(DATE(H$56,$L65,1),'Tab-Acumulado'!$J$3:$K$1000,2,FALSE))</f>
        <v>1.3588196979908358</v>
      </c>
      <c r="I65" s="1">
        <f ca="1">IF(DATE(I$56,$L65,1)&gt;'Tab-Acumulado'!$J$2,"",VLOOKUP(DATE(I$56,$L65,1),'Tab-Acumulado'!$J$3:$K$1000,2,FALSE))</f>
        <v>1.3233391910016392</v>
      </c>
      <c r="J65" s="1">
        <f ca="1">IF(DATE(J$56,$L65,1)&gt;'Tab-Acumulado'!$J$2,"",VLOOKUP(DATE(J$56,$L65,1),'Tab-Acumulado'!$J$3:$K$1000,2,FALSE))</f>
        <v>1.268804062400207</v>
      </c>
      <c r="K65" s="1">
        <f ca="1">IF(DATE(K$56,$L65,1)&gt;'Tab-Acumulado'!$J$2,"",VLOOKUP(DATE(K$56,$L65,1),'Tab-Acumulado'!$J$3:$K$1000,2,FALSE))</f>
        <v>1.2291855877446844</v>
      </c>
      <c r="L65" s="11">
        <v>9</v>
      </c>
    </row>
    <row r="66" spans="1:12" ht="12.75" x14ac:dyDescent="0.2">
      <c r="A66" s="10" t="s">
        <v>12</v>
      </c>
      <c r="B66" s="1">
        <f ca="1">IF(DATE(B$56,$L66,1)&gt;'Tab-Acumulado'!$J$2,"",VLOOKUP(DATE(B$56,$L66,1),'Tab-Acumulado'!$J$3:$K$1000,2,FALSE))</f>
        <v>2.062884899240121</v>
      </c>
      <c r="C66" s="1">
        <f ca="1">IF(DATE(C$56,$L66,1)&gt;'Tab-Acumulado'!$J$2,"",VLOOKUP(DATE(C$56,$L66,1),'Tab-Acumulado'!$J$3:$K$1000,2,FALSE))</f>
        <v>1.9219770638366476</v>
      </c>
      <c r="D66" s="1">
        <f ca="1">IF(DATE(D$56,$L66,1)&gt;'Tab-Acumulado'!$J$2,"",VLOOKUP(DATE(D$56,$L66,1),'Tab-Acumulado'!$J$3:$K$1000,2,FALSE))</f>
        <v>1.8249904516120858</v>
      </c>
      <c r="E66" s="1">
        <f ca="1">IF(DATE(E$56,$L66,1)&gt;'Tab-Acumulado'!$J$2,"",VLOOKUP(DATE(E$56,$L66,1),'Tab-Acumulado'!$J$3:$K$1000,2,FALSE))</f>
        <v>1.7227923430001242</v>
      </c>
      <c r="F66" s="1">
        <f ca="1">IF(DATE(F$56,$L66,1)&gt;'Tab-Acumulado'!$J$2,"",VLOOKUP(DATE(F$56,$L66,1),'Tab-Acumulado'!$J$3:$K$1000,2,FALSE))</f>
        <v>1.6158224448239933</v>
      </c>
      <c r="G66" s="1">
        <f ca="1">IF(DATE(G$56,$L66,1)&gt;'Tab-Acumulado'!$J$2,"",VLOOKUP(DATE(G$56,$L66,1),'Tab-Acumulado'!$J$3:$K$1000,2,FALSE))</f>
        <v>1.4746999991950476</v>
      </c>
      <c r="H66" s="1">
        <f ca="1">IF(DATE(H$56,$L66,1)&gt;'Tab-Acumulado'!$J$2,"",VLOOKUP(DATE(H$56,$L66,1),'Tab-Acumulado'!$J$3:$K$1000,2,FALSE))</f>
        <v>1.3557007186893901</v>
      </c>
      <c r="I66" s="1">
        <f ca="1">IF(DATE(I$56,$L66,1)&gt;'Tab-Acumulado'!$J$2,"",VLOOKUP(DATE(I$56,$L66,1),'Tab-Acumulado'!$J$3:$K$1000,2,FALSE))</f>
        <v>1.3218846288126325</v>
      </c>
      <c r="J66" s="1">
        <f ca="1">IF(DATE(J$56,$L66,1)&gt;'Tab-Acumulado'!$J$2,"",VLOOKUP(DATE(J$56,$L66,1),'Tab-Acumulado'!$J$3:$K$1000,2,FALSE))</f>
        <v>1.2676627982595621</v>
      </c>
      <c r="K66" s="1">
        <f ca="1">IF(DATE(K$56,$L66,1)&gt;'Tab-Acumulado'!$J$2,"",VLOOKUP(DATE(K$56,$L66,1),'Tab-Acumulado'!$J$3:$K$1000,2,FALSE))</f>
        <v>1.2280810148375092</v>
      </c>
      <c r="L66" s="11">
        <v>10</v>
      </c>
    </row>
    <row r="67" spans="1:12" ht="12.75" x14ac:dyDescent="0.2">
      <c r="A67" s="10" t="s">
        <v>13</v>
      </c>
      <c r="B67" s="1">
        <f ca="1">IF(DATE(B$56,$L67,1)&gt;'Tab-Acumulado'!$J$2,"",VLOOKUP(DATE(B$56,$L67,1),'Tab-Acumulado'!$J$3:$K$1000,2,FALSE))</f>
        <v>2.0501712542480028</v>
      </c>
      <c r="C67" s="1">
        <f ca="1">IF(DATE(C$56,$L67,1)&gt;'Tab-Acumulado'!$J$2,"",VLOOKUP(DATE(C$56,$L67,1),'Tab-Acumulado'!$J$3:$K$1000,2,FALSE))</f>
        <v>1.913936921061177</v>
      </c>
      <c r="D67" s="1">
        <f ca="1">IF(DATE(D$56,$L67,1)&gt;'Tab-Acumulado'!$J$2,"",VLOOKUP(DATE(D$56,$L67,1),'Tab-Acumulado'!$J$3:$K$1000,2,FALSE))</f>
        <v>1.8132033965561611</v>
      </c>
      <c r="E67" s="1">
        <f ca="1">IF(DATE(E$56,$L67,1)&gt;'Tab-Acumulado'!$J$2,"",VLOOKUP(DATE(E$56,$L67,1),'Tab-Acumulado'!$J$3:$K$1000,2,FALSE))</f>
        <v>1.714563091693968</v>
      </c>
      <c r="F67" s="1">
        <f ca="1">IF(DATE(F$56,$L67,1)&gt;'Tab-Acumulado'!$J$2,"",VLOOKUP(DATE(F$56,$L67,1),'Tab-Acumulado'!$J$3:$K$1000,2,FALSE))</f>
        <v>1.6081018833579166</v>
      </c>
      <c r="G67" s="1">
        <f ca="1">IF(DATE(G$56,$L67,1)&gt;'Tab-Acumulado'!$J$2,"",VLOOKUP(DATE(G$56,$L67,1),'Tab-Acumulado'!$J$3:$K$1000,2,FALSE))</f>
        <v>1.4650299081331251</v>
      </c>
      <c r="H67" s="1">
        <f ca="1">IF(DATE(H$56,$L67,1)&gt;'Tab-Acumulado'!$J$2,"",VLOOKUP(DATE(H$56,$L67,1),'Tab-Acumulado'!$J$3:$K$1000,2,FALSE))</f>
        <v>1.3531294074702567</v>
      </c>
      <c r="I67" s="1">
        <f ca="1">IF(DATE(I$56,$L67,1)&gt;'Tab-Acumulado'!$J$2,"",VLOOKUP(DATE(I$56,$L67,1),'Tab-Acumulado'!$J$3:$K$1000,2,FALSE))</f>
        <v>1.3174053583757797</v>
      </c>
      <c r="J67" s="1">
        <f ca="1">IF(DATE(J$56,$L67,1)&gt;'Tab-Acumulado'!$J$2,"",VLOOKUP(DATE(J$56,$L67,1),'Tab-Acumulado'!$J$3:$K$1000,2,FALSE))</f>
        <v>1.2603522260008224</v>
      </c>
      <c r="K67" s="1">
        <f ca="1">IF(DATE(K$56,$L67,1)&gt;'Tab-Acumulado'!$J$2,"",VLOOKUP(DATE(K$56,$L67,1),'Tab-Acumulado'!$J$3:$K$1000,2,FALSE))</f>
        <v>1.2269760370278431</v>
      </c>
      <c r="L67" s="11">
        <v>11</v>
      </c>
    </row>
    <row r="68" spans="1:12" ht="12.75" x14ac:dyDescent="0.2">
      <c r="A68" s="12" t="s">
        <v>14</v>
      </c>
      <c r="B68" s="1">
        <f ca="1">IF(DATE(B$56,$L68,1)&gt;'Tab-Acumulado'!$J$2,"",VLOOKUP(DATE(B$56,$L68,1),'Tab-Acumulado'!$J$3:$K$1000,2,FALSE))</f>
        <v>2.0326933841079566</v>
      </c>
      <c r="C68" s="1">
        <f ca="1">IF(DATE(C$56,$L68,1)&gt;'Tab-Acumulado'!$J$2,"",VLOOKUP(DATE(C$56,$L68,1),'Tab-Acumulado'!$J$3:$K$1000,2,FALSE))</f>
        <v>1.9051758555787468</v>
      </c>
      <c r="D68" s="1">
        <f ca="1">IF(DATE(D$56,$L68,1)&gt;'Tab-Acumulado'!$J$2,"",VLOOKUP(DATE(D$56,$L68,1),'Tab-Acumulado'!$J$3:$K$1000,2,FALSE))</f>
        <v>1.8034664989629252</v>
      </c>
      <c r="E68" s="1">
        <f ca="1">IF(DATE(E$56,$L68,1)&gt;'Tab-Acumulado'!$J$2,"",VLOOKUP(DATE(E$56,$L68,1),'Tab-Acumulado'!$J$3:$K$1000,2,FALSE))</f>
        <v>1.7048454894525433</v>
      </c>
      <c r="F68" s="1">
        <f ca="1">IF(DATE(F$56,$L68,1)&gt;'Tab-Acumulado'!$J$2,"",VLOOKUP(DATE(F$56,$L68,1),'Tab-Acumulado'!$J$3:$K$1000,2,FALSE))</f>
        <v>1.6020141335296558</v>
      </c>
      <c r="G68" s="1">
        <f ca="1">IF(DATE(G$56,$L68,1)&gt;'Tab-Acumulado'!$J$2,"",VLOOKUP(DATE(G$56,$L68,1),'Tab-Acumulado'!$J$3:$K$1000,2,FALSE))</f>
        <v>1.4526828736291999</v>
      </c>
      <c r="H68" s="1">
        <f ca="1">IF(DATE(H$56,$L68,1)&gt;'Tab-Acumulado'!$J$2,"",VLOOKUP(DATE(H$56,$L68,1),'Tab-Acumulado'!$J$3:$K$1000,2,FALSE))</f>
        <v>1.3496209194318922</v>
      </c>
      <c r="I68" s="1">
        <f ca="1">IF(DATE(I$56,$L68,1)&gt;'Tab-Acumulado'!$J$2,"",VLOOKUP(DATE(I$56,$L68,1),'Tab-Acumulado'!$J$3:$K$1000,2,FALSE))</f>
        <v>1.3132021135787215</v>
      </c>
      <c r="J68" s="1">
        <f ca="1">IF(DATE(J$56,$L68,1)&gt;'Tab-Acumulado'!$J$2,"",VLOOKUP(DATE(J$56,$L68,1),'Tab-Acumulado'!$J$3:$K$1000,2,FALSE))</f>
        <v>1.2579616334514603</v>
      </c>
      <c r="K68" s="1">
        <f ca="1">IF(DATE(K$56,$L68,1)&gt;'Tab-Acumulado'!$J$2,"",VLOOKUP(DATE(K$56,$L68,1),'Tab-Acumulado'!$J$3:$K$1000,2,FALSE))</f>
        <v>1.2252616631613642</v>
      </c>
      <c r="L68" s="11">
        <v>12</v>
      </c>
    </row>
    <row r="69" spans="1:12" ht="12.75" x14ac:dyDescent="0.2">
      <c r="A69" s="13"/>
      <c r="B69" s="9">
        <v>2020</v>
      </c>
      <c r="C69" s="9">
        <v>2021</v>
      </c>
      <c r="D69" s="9">
        <v>2022</v>
      </c>
      <c r="E69" s="9">
        <v>2023</v>
      </c>
      <c r="F69" s="9">
        <v>2024</v>
      </c>
      <c r="G69" s="9">
        <v>2025</v>
      </c>
      <c r="H69" s="9">
        <v>2026</v>
      </c>
      <c r="I69" s="9">
        <v>2027</v>
      </c>
      <c r="J69" s="9">
        <v>2028</v>
      </c>
      <c r="K69" s="9">
        <v>2029</v>
      </c>
    </row>
    <row r="70" spans="1:12" ht="12.75" x14ac:dyDescent="0.2">
      <c r="A70" s="10" t="s">
        <v>3</v>
      </c>
      <c r="B70" s="1">
        <f ca="1">IF(DATE(B$69,$L70,1)&gt;'Tab-Acumulado'!$J$2,"",VLOOKUP(DATE(B$69,$L70,1),'Tab-Acumulado'!$J$3:$K$1000,2,FALSE))</f>
        <v>1.2125293531847257</v>
      </c>
      <c r="C70" s="1">
        <f ca="1">IF(DATE(C$69,$L70,1)&gt;'Tab-Acumulado'!$J$2,"",VLOOKUP(DATE(C$69,$L70,1),'Tab-Acumulado'!$J$3:$K$1000,2,FALSE))</f>
        <v>1.1633470388108684</v>
      </c>
      <c r="D70" s="1">
        <f ca="1">IF(DATE(D$69,$L70,1)&gt;'Tab-Acumulado'!$J$2,"",VLOOKUP(DATE(D$69,$L70,1),'Tab-Acumulado'!$J$3:$K$1000,2,FALSE))</f>
        <v>1.0535325478436164</v>
      </c>
      <c r="E70" s="1" t="str">
        <f ca="1">IF(DATE(E$69,$L70,1)&gt;'Tab-Acumulado'!$J$2,"",VLOOKUP(DATE(E$69,$L70,1),'Tab-Acumulado'!$J$3:$K$1000,2,FALSE))</f>
        <v/>
      </c>
      <c r="F70" s="1" t="str">
        <f ca="1">IF(DATE(F$69,$L70,1)&gt;'Tab-Acumulado'!$J$2,"",VLOOKUP(DATE(F$69,$L70,1),'Tab-Acumulado'!$J$3:$K$1000,2,FALSE))</f>
        <v/>
      </c>
      <c r="G70" s="1" t="str">
        <f ca="1">IF(DATE(G$69,$L70,1)&gt;'Tab-Acumulado'!$J$2,"",VLOOKUP(DATE(G$69,$L70,1),'Tab-Acumulado'!$J$3:$K$1000,2,FALSE))</f>
        <v/>
      </c>
      <c r="H70" s="1" t="str">
        <f ca="1">IF(DATE(H$69,$L70,1)&gt;'Tab-Acumulado'!$J$2,"",VLOOKUP(DATE(H$69,$L70,1),'Tab-Acumulado'!$J$3:$K$1000,2,FALSE))</f>
        <v/>
      </c>
      <c r="I70" s="1" t="str">
        <f ca="1">IF(DATE(I$69,$L70,1)&gt;'Tab-Acumulado'!$J$2,"",VLOOKUP(DATE(I$69,$L70,1),'Tab-Acumulado'!$J$3:$K$1000,2,FALSE))</f>
        <v/>
      </c>
      <c r="J70" s="1" t="str">
        <f ca="1">IF(DATE(J$69,$L70,1)&gt;'Tab-Acumulado'!$J$2,"",VLOOKUP(DATE(J$69,$L70,1),'Tab-Acumulado'!$J$3:$K$1000,2,FALSE))</f>
        <v/>
      </c>
      <c r="K70" s="1" t="str">
        <f ca="1">IF(DATE(K$69,$L70,1)&gt;'Tab-Acumulado'!$J$2,"",VLOOKUP(DATE(K$69,$L70,1),'Tab-Acumulado'!$J$3:$K$1000,2,FALSE))</f>
        <v/>
      </c>
      <c r="L70" s="11">
        <v>1</v>
      </c>
    </row>
    <row r="71" spans="1:12" ht="12.75" x14ac:dyDescent="0.2">
      <c r="A71" s="10" t="s">
        <v>4</v>
      </c>
      <c r="B71" s="1">
        <f ca="1">IF(DATE(B$69,$L71,1)&gt;'Tab-Acumulado'!$J$2,"",VLOOKUP(DATE(B$69,$L71,1),'Tab-Acumulado'!$J$3:$K$1000,2,FALSE))</f>
        <v>1.2039812428778545</v>
      </c>
      <c r="C71" s="1">
        <f ca="1">IF(DATE(C$69,$L71,1)&gt;'Tab-Acumulado'!$J$2,"",VLOOKUP(DATE(C$69,$L71,1),'Tab-Acumulado'!$J$3:$K$1000,2,FALSE))</f>
        <v>1.1543437463049999</v>
      </c>
      <c r="D71" s="1">
        <f ca="1">IF(DATE(D$69,$L71,1)&gt;'Tab-Acumulado'!$J$2,"",VLOOKUP(DATE(D$69,$L71,1),'Tab-Acumulado'!$J$3:$K$1000,2,FALSE))</f>
        <v>1.047457180973679</v>
      </c>
      <c r="E71" s="1" t="str">
        <f ca="1">IF(DATE(E$69,$L71,1)&gt;'Tab-Acumulado'!$J$2,"",VLOOKUP(DATE(E$69,$L71,1),'Tab-Acumulado'!$J$3:$K$1000,2,FALSE))</f>
        <v/>
      </c>
      <c r="F71" s="1" t="str">
        <f ca="1">IF(DATE(F$69,$L71,1)&gt;'Tab-Acumulado'!$J$2,"",VLOOKUP(DATE(F$69,$L71,1),'Tab-Acumulado'!$J$3:$K$1000,2,FALSE))</f>
        <v/>
      </c>
      <c r="G71" s="1" t="str">
        <f ca="1">IF(DATE(G$69,$L71,1)&gt;'Tab-Acumulado'!$J$2,"",VLOOKUP(DATE(G$69,$L71,1),'Tab-Acumulado'!$J$3:$K$1000,2,FALSE))</f>
        <v/>
      </c>
      <c r="H71" s="1" t="str">
        <f ca="1">IF(DATE(H$69,$L71,1)&gt;'Tab-Acumulado'!$J$2,"",VLOOKUP(DATE(H$69,$L71,1),'Tab-Acumulado'!$J$3:$K$1000,2,FALSE))</f>
        <v/>
      </c>
      <c r="I71" s="1" t="str">
        <f ca="1">IF(DATE(I$69,$L71,1)&gt;'Tab-Acumulado'!$J$2,"",VLOOKUP(DATE(I$69,$L71,1),'Tab-Acumulado'!$J$3:$K$1000,2,FALSE))</f>
        <v/>
      </c>
      <c r="J71" s="1" t="str">
        <f ca="1">IF(DATE(J$69,$L71,1)&gt;'Tab-Acumulado'!$J$2,"",VLOOKUP(DATE(J$69,$L71,1),'Tab-Acumulado'!$J$3:$K$1000,2,FALSE))</f>
        <v/>
      </c>
      <c r="K71" s="1" t="str">
        <f ca="1">IF(DATE(K$69,$L71,1)&gt;'Tab-Acumulado'!$J$2,"",VLOOKUP(DATE(K$69,$L71,1),'Tab-Acumulado'!$J$3:$K$1000,2,FALSE))</f>
        <v/>
      </c>
      <c r="L71" s="11">
        <v>2</v>
      </c>
    </row>
    <row r="72" spans="1:12" ht="12.75" x14ac:dyDescent="0.2">
      <c r="A72" s="10" t="s">
        <v>5</v>
      </c>
      <c r="B72" s="1">
        <f ca="1">IF(DATE(B$69,$L72,1)&gt;'Tab-Acumulado'!$J$2,"",VLOOKUP(DATE(B$69,$L72,1),'Tab-Acumulado'!$J$3:$K$1000,2,FALSE))</f>
        <v>1.2013376273486163</v>
      </c>
      <c r="C72" s="1">
        <f ca="1">IF(DATE(C$69,$L72,1)&gt;'Tab-Acumulado'!$J$2,"",VLOOKUP(DATE(C$69,$L72,1),'Tab-Acumulado'!$J$3:$K$1000,2,FALSE))</f>
        <v>1.1488302228579488</v>
      </c>
      <c r="D72" s="1">
        <f ca="1">IF(DATE(D$69,$L72,1)&gt;'Tab-Acumulado'!$J$2,"",VLOOKUP(DATE(D$69,$L72,1),'Tab-Acumulado'!$J$3:$K$1000,2,FALSE))</f>
        <v>1.0371898108542741</v>
      </c>
      <c r="E72" s="1" t="str">
        <f ca="1">IF(DATE(E$69,$L72,1)&gt;'Tab-Acumulado'!$J$2,"",VLOOKUP(DATE(E$69,$L72,1),'Tab-Acumulado'!$J$3:$K$1000,2,FALSE))</f>
        <v/>
      </c>
      <c r="F72" s="1" t="str">
        <f ca="1">IF(DATE(F$69,$L72,1)&gt;'Tab-Acumulado'!$J$2,"",VLOOKUP(DATE(F$69,$L72,1),'Tab-Acumulado'!$J$3:$K$1000,2,FALSE))</f>
        <v/>
      </c>
      <c r="G72" s="1" t="str">
        <f ca="1">IF(DATE(G$69,$L72,1)&gt;'Tab-Acumulado'!$J$2,"",VLOOKUP(DATE(G$69,$L72,1),'Tab-Acumulado'!$J$3:$K$1000,2,FALSE))</f>
        <v/>
      </c>
      <c r="H72" s="1" t="str">
        <f ca="1">IF(DATE(H$69,$L72,1)&gt;'Tab-Acumulado'!$J$2,"",VLOOKUP(DATE(H$69,$L72,1),'Tab-Acumulado'!$J$3:$K$1000,2,FALSE))</f>
        <v/>
      </c>
      <c r="I72" s="1" t="str">
        <f ca="1">IF(DATE(I$69,$L72,1)&gt;'Tab-Acumulado'!$J$2,"",VLOOKUP(DATE(I$69,$L72,1),'Tab-Acumulado'!$J$3:$K$1000,2,FALSE))</f>
        <v/>
      </c>
      <c r="J72" s="1" t="str">
        <f ca="1">IF(DATE(J$69,$L72,1)&gt;'Tab-Acumulado'!$J$2,"",VLOOKUP(DATE(J$69,$L72,1),'Tab-Acumulado'!$J$3:$K$1000,2,FALSE))</f>
        <v/>
      </c>
      <c r="K72" s="1" t="str">
        <f ca="1">IF(DATE(K$69,$L72,1)&gt;'Tab-Acumulado'!$J$2,"",VLOOKUP(DATE(K$69,$L72,1),'Tab-Acumulado'!$J$3:$K$1000,2,FALSE))</f>
        <v/>
      </c>
      <c r="L72" s="11">
        <v>3</v>
      </c>
    </row>
    <row r="73" spans="1:12" ht="12.75" x14ac:dyDescent="0.2">
      <c r="A73" s="10" t="s">
        <v>6</v>
      </c>
      <c r="B73" s="1">
        <f ca="1">IF(DATE(B$69,$L73,1)&gt;'Tab-Acumulado'!$J$2,"",VLOOKUP(DATE(B$69,$L73,1),'Tab-Acumulado'!$J$3:$K$1000,2,FALSE))</f>
        <v>1.201097672055693</v>
      </c>
      <c r="C73" s="1">
        <f ca="1">IF(DATE(C$69,$L73,1)&gt;'Tab-Acumulado'!$J$2,"",VLOOKUP(DATE(C$69,$L73,1),'Tab-Acumulado'!$J$3:$K$1000,2,FALSE))</f>
        <v>1.1382448530506877</v>
      </c>
      <c r="D73" s="1">
        <f ca="1">IF(DATE(D$69,$L73,1)&gt;'Tab-Acumulado'!$J$2,"",VLOOKUP(DATE(D$69,$L73,1),'Tab-Acumulado'!$J$3:$K$1000,2,FALSE))</f>
        <v>1.0274293145602964</v>
      </c>
      <c r="E73" s="1" t="str">
        <f ca="1">IF(DATE(E$69,$L73,1)&gt;'Tab-Acumulado'!$J$2,"",VLOOKUP(DATE(E$69,$L73,1),'Tab-Acumulado'!$J$3:$K$1000,2,FALSE))</f>
        <v/>
      </c>
      <c r="F73" s="1" t="str">
        <f ca="1">IF(DATE(F$69,$L73,1)&gt;'Tab-Acumulado'!$J$2,"",VLOOKUP(DATE(F$69,$L73,1),'Tab-Acumulado'!$J$3:$K$1000,2,FALSE))</f>
        <v/>
      </c>
      <c r="G73" s="1" t="str">
        <f ca="1">IF(DATE(G$69,$L73,1)&gt;'Tab-Acumulado'!$J$2,"",VLOOKUP(DATE(G$69,$L73,1),'Tab-Acumulado'!$J$3:$K$1000,2,FALSE))</f>
        <v/>
      </c>
      <c r="H73" s="1" t="str">
        <f ca="1">IF(DATE(H$69,$L73,1)&gt;'Tab-Acumulado'!$J$2,"",VLOOKUP(DATE(H$69,$L73,1),'Tab-Acumulado'!$J$3:$K$1000,2,FALSE))</f>
        <v/>
      </c>
      <c r="I73" s="1" t="str">
        <f ca="1">IF(DATE(I$69,$L73,1)&gt;'Tab-Acumulado'!$J$2,"",VLOOKUP(DATE(I$69,$L73,1),'Tab-Acumulado'!$J$3:$K$1000,2,FALSE))</f>
        <v/>
      </c>
      <c r="J73" s="1" t="str">
        <f ca="1">IF(DATE(J$69,$L73,1)&gt;'Tab-Acumulado'!$J$2,"",VLOOKUP(DATE(J$69,$L73,1),'Tab-Acumulado'!$J$3:$K$1000,2,FALSE))</f>
        <v/>
      </c>
      <c r="K73" s="1" t="str">
        <f ca="1">IF(DATE(K$69,$L73,1)&gt;'Tab-Acumulado'!$J$2,"",VLOOKUP(DATE(K$69,$L73,1),'Tab-Acumulado'!$J$3:$K$1000,2,FALSE))</f>
        <v/>
      </c>
      <c r="L73" s="11">
        <v>4</v>
      </c>
    </row>
    <row r="74" spans="1:12" ht="12.75" x14ac:dyDescent="0.2">
      <c r="A74" s="10" t="s">
        <v>7</v>
      </c>
      <c r="B74" s="1">
        <f ca="1">IF(DATE(B$69,$L74,1)&gt;'Tab-Acumulado'!$J$2,"",VLOOKUP(DATE(B$69,$L74,1),'Tab-Acumulado'!$J$3:$K$1000,2,FALSE))</f>
        <v>1.2012187789329849</v>
      </c>
      <c r="C74" s="1">
        <f ca="1">IF(DATE(C$69,$L74,1)&gt;'Tab-Acumulado'!$J$2,"",VLOOKUP(DATE(C$69,$L74,1),'Tab-Acumulado'!$J$3:$K$1000,2,FALSE))</f>
        <v>1.1314564875062907</v>
      </c>
      <c r="D74" s="1">
        <f ca="1">IF(DATE(D$69,$L74,1)&gt;'Tab-Acumulado'!$J$2,"",VLOOKUP(DATE(D$69,$L74,1),'Tab-Acumulado'!$J$3:$K$1000,2,FALSE))</f>
        <v>1.0099575141460266</v>
      </c>
      <c r="E74" s="1" t="str">
        <f ca="1">IF(DATE(E$69,$L74,1)&gt;'Tab-Acumulado'!$J$2,"",VLOOKUP(DATE(E$69,$L74,1),'Tab-Acumulado'!$J$3:$K$1000,2,FALSE))</f>
        <v/>
      </c>
      <c r="F74" s="1" t="str">
        <f ca="1">IF(DATE(F$69,$L74,1)&gt;'Tab-Acumulado'!$J$2,"",VLOOKUP(DATE(F$69,$L74,1),'Tab-Acumulado'!$J$3:$K$1000,2,FALSE))</f>
        <v/>
      </c>
      <c r="G74" s="1" t="str">
        <f ca="1">IF(DATE(G$69,$L74,1)&gt;'Tab-Acumulado'!$J$2,"",VLOOKUP(DATE(G$69,$L74,1),'Tab-Acumulado'!$J$3:$K$1000,2,FALSE))</f>
        <v/>
      </c>
      <c r="H74" s="1" t="str">
        <f ca="1">IF(DATE(H$69,$L74,1)&gt;'Tab-Acumulado'!$J$2,"",VLOOKUP(DATE(H$69,$L74,1),'Tab-Acumulado'!$J$3:$K$1000,2,FALSE))</f>
        <v/>
      </c>
      <c r="I74" s="1" t="str">
        <f ca="1">IF(DATE(I$69,$L74,1)&gt;'Tab-Acumulado'!$J$2,"",VLOOKUP(DATE(I$69,$L74,1),'Tab-Acumulado'!$J$3:$K$1000,2,FALSE))</f>
        <v/>
      </c>
      <c r="J74" s="1" t="str">
        <f ca="1">IF(DATE(J$69,$L74,1)&gt;'Tab-Acumulado'!$J$2,"",VLOOKUP(DATE(J$69,$L74,1),'Tab-Acumulado'!$J$3:$K$1000,2,FALSE))</f>
        <v/>
      </c>
      <c r="K74" s="1" t="str">
        <f ca="1">IF(DATE(K$69,$L74,1)&gt;'Tab-Acumulado'!$J$2,"",VLOOKUP(DATE(K$69,$L74,1),'Tab-Acumulado'!$J$3:$K$1000,2,FALSE))</f>
        <v/>
      </c>
      <c r="L74" s="11">
        <v>5</v>
      </c>
    </row>
    <row r="75" spans="1:12" ht="12.75" x14ac:dyDescent="0.2">
      <c r="A75" s="10" t="s">
        <v>8</v>
      </c>
      <c r="B75" s="1">
        <f ca="1">IF(DATE(B$69,$L75,1)&gt;'Tab-Acumulado'!$J$2,"",VLOOKUP(DATE(B$69,$L75,1),'Tab-Acumulado'!$J$3:$K$1000,2,FALSE))</f>
        <v>1.2083477041334925</v>
      </c>
      <c r="C75" s="1">
        <f ca="1">IF(DATE(C$69,$L75,1)&gt;'Tab-Acumulado'!$J$2,"",VLOOKUP(DATE(C$69,$L75,1),'Tab-Acumulado'!$J$3:$K$1000,2,FALSE))</f>
        <v>1.1265005160758459</v>
      </c>
      <c r="D75" s="1">
        <f ca="1">IF(DATE(D$69,$L75,1)&gt;'Tab-Acumulado'!$J$2,"",VLOOKUP(DATE(D$69,$L75,1),'Tab-Acumulado'!$J$3:$K$1000,2,FALSE))</f>
        <v>1.0040343839835608</v>
      </c>
      <c r="E75" s="1" t="str">
        <f ca="1">IF(DATE(E$69,$L75,1)&gt;'Tab-Acumulado'!$J$2,"",VLOOKUP(DATE(E$69,$L75,1),'Tab-Acumulado'!$J$3:$K$1000,2,FALSE))</f>
        <v/>
      </c>
      <c r="F75" s="1" t="str">
        <f ca="1">IF(DATE(F$69,$L75,1)&gt;'Tab-Acumulado'!$J$2,"",VLOOKUP(DATE(F$69,$L75,1),'Tab-Acumulado'!$J$3:$K$1000,2,FALSE))</f>
        <v/>
      </c>
      <c r="G75" s="1" t="str">
        <f ca="1">IF(DATE(G$69,$L75,1)&gt;'Tab-Acumulado'!$J$2,"",VLOOKUP(DATE(G$69,$L75,1),'Tab-Acumulado'!$J$3:$K$1000,2,FALSE))</f>
        <v/>
      </c>
      <c r="H75" s="1" t="str">
        <f ca="1">IF(DATE(H$69,$L75,1)&gt;'Tab-Acumulado'!$J$2,"",VLOOKUP(DATE(H$69,$L75,1),'Tab-Acumulado'!$J$3:$K$1000,2,FALSE))</f>
        <v/>
      </c>
      <c r="I75" s="1" t="str">
        <f ca="1">IF(DATE(I$69,$L75,1)&gt;'Tab-Acumulado'!$J$2,"",VLOOKUP(DATE(I$69,$L75,1),'Tab-Acumulado'!$J$3:$K$1000,2,FALSE))</f>
        <v/>
      </c>
      <c r="J75" s="1" t="str">
        <f ca="1">IF(DATE(J$69,$L75,1)&gt;'Tab-Acumulado'!$J$2,"",VLOOKUP(DATE(J$69,$L75,1),'Tab-Acumulado'!$J$3:$K$1000,2,FALSE))</f>
        <v/>
      </c>
      <c r="K75" s="1" t="str">
        <f ca="1">IF(DATE(K$69,$L75,1)&gt;'Tab-Acumulado'!$J$2,"",VLOOKUP(DATE(K$69,$L75,1),'Tab-Acumulado'!$J$3:$K$1000,2,FALSE))</f>
        <v/>
      </c>
      <c r="L75" s="11">
        <v>6</v>
      </c>
    </row>
    <row r="76" spans="1:12" ht="12.75" x14ac:dyDescent="0.2">
      <c r="A76" s="10" t="s">
        <v>9</v>
      </c>
      <c r="B76" s="1">
        <f ca="1">IF(DATE(B$69,$L76,1)&gt;'Tab-Acumulado'!$J$2,"",VLOOKUP(DATE(B$69,$L76,1),'Tab-Acumulado'!$J$3:$K$1000,2,FALSE))</f>
        <v>1.2081049354467144</v>
      </c>
      <c r="C76" s="1">
        <f ca="1">IF(DATE(C$69,$L76,1)&gt;'Tab-Acumulado'!$J$2,"",VLOOKUP(DATE(C$69,$L76,1),'Tab-Acumulado'!$J$3:$K$1000,2,FALSE))</f>
        <v>1.1172274943558673</v>
      </c>
      <c r="D76" s="1">
        <f ca="1">IF(DATE(D$69,$L76,1)&gt;'Tab-Acumulado'!$J$2,"",VLOOKUP(DATE(D$69,$L76,1),'Tab-Acumulado'!$J$3:$K$1000,2,FALSE))</f>
        <v>0.99715406084985925</v>
      </c>
      <c r="E76" s="1" t="str">
        <f ca="1">IF(DATE(E$69,$L76,1)&gt;'Tab-Acumulado'!$J$2,"",VLOOKUP(DATE(E$69,$L76,1),'Tab-Acumulado'!$J$3:$K$1000,2,FALSE))</f>
        <v/>
      </c>
      <c r="F76" s="1" t="str">
        <f ca="1">IF(DATE(F$69,$L76,1)&gt;'Tab-Acumulado'!$J$2,"",VLOOKUP(DATE(F$69,$L76,1),'Tab-Acumulado'!$J$3:$K$1000,2,FALSE))</f>
        <v/>
      </c>
      <c r="G76" s="1" t="str">
        <f ca="1">IF(DATE(G$69,$L76,1)&gt;'Tab-Acumulado'!$J$2,"",VLOOKUP(DATE(G$69,$L76,1),'Tab-Acumulado'!$J$3:$K$1000,2,FALSE))</f>
        <v/>
      </c>
      <c r="H76" s="1" t="str">
        <f ca="1">IF(DATE(H$69,$L76,1)&gt;'Tab-Acumulado'!$J$2,"",VLOOKUP(DATE(H$69,$L76,1),'Tab-Acumulado'!$J$3:$K$1000,2,FALSE))</f>
        <v/>
      </c>
      <c r="I76" s="1" t="str">
        <f ca="1">IF(DATE(I$69,$L76,1)&gt;'Tab-Acumulado'!$J$2,"",VLOOKUP(DATE(I$69,$L76,1),'Tab-Acumulado'!$J$3:$K$1000,2,FALSE))</f>
        <v/>
      </c>
      <c r="J76" s="1" t="str">
        <f ca="1">IF(DATE(J$69,$L76,1)&gt;'Tab-Acumulado'!$J$2,"",VLOOKUP(DATE(J$69,$L76,1),'Tab-Acumulado'!$J$3:$K$1000,2,FALSE))</f>
        <v/>
      </c>
      <c r="K76" s="1" t="str">
        <f ca="1">IF(DATE(K$69,$L76,1)&gt;'Tab-Acumulado'!$J$2,"",VLOOKUP(DATE(K$69,$L76,1),'Tab-Acumulado'!$J$3:$K$1000,2,FALSE))</f>
        <v/>
      </c>
      <c r="L76" s="11">
        <v>7</v>
      </c>
    </row>
    <row r="77" spans="1:12" ht="12.75" x14ac:dyDescent="0.2">
      <c r="A77" s="10" t="s">
        <v>10</v>
      </c>
      <c r="B77" s="1">
        <f ca="1">IF(DATE(B$69,$L77,1)&gt;'Tab-Acumulado'!$J$2,"",VLOOKUP(DATE(B$69,$L77,1),'Tab-Acumulado'!$J$3:$K$1000,2,FALSE))</f>
        <v>1.2044911488325181</v>
      </c>
      <c r="C77" s="1">
        <f ca="1">IF(DATE(C$69,$L77,1)&gt;'Tab-Acumulado'!$J$2,"",VLOOKUP(DATE(C$69,$L77,1),'Tab-Acumulado'!$J$3:$K$1000,2,FALSE))</f>
        <v>1.1092408603298152</v>
      </c>
      <c r="D77" s="1">
        <f ca="1">IF(DATE(D$69,$L77,1)&gt;'Tab-Acumulado'!$J$2,"",VLOOKUP(DATE(D$69,$L77,1),'Tab-Acumulado'!$J$3:$K$1000,2,FALSE))</f>
        <v>0.99585966237789358</v>
      </c>
      <c r="E77" s="1" t="str">
        <f ca="1">IF(DATE(E$69,$L77,1)&gt;'Tab-Acumulado'!$J$2,"",VLOOKUP(DATE(E$69,$L77,1),'Tab-Acumulado'!$J$3:$K$1000,2,FALSE))</f>
        <v/>
      </c>
      <c r="F77" s="1" t="str">
        <f ca="1">IF(DATE(F$69,$L77,1)&gt;'Tab-Acumulado'!$J$2,"",VLOOKUP(DATE(F$69,$L77,1),'Tab-Acumulado'!$J$3:$K$1000,2,FALSE))</f>
        <v/>
      </c>
      <c r="G77" s="1" t="str">
        <f ca="1">IF(DATE(G$69,$L77,1)&gt;'Tab-Acumulado'!$J$2,"",VLOOKUP(DATE(G$69,$L77,1),'Tab-Acumulado'!$J$3:$K$1000,2,FALSE))</f>
        <v/>
      </c>
      <c r="H77" s="1" t="str">
        <f ca="1">IF(DATE(H$69,$L77,1)&gt;'Tab-Acumulado'!$J$2,"",VLOOKUP(DATE(H$69,$L77,1),'Tab-Acumulado'!$J$3:$K$1000,2,FALSE))</f>
        <v/>
      </c>
      <c r="I77" s="1" t="str">
        <f ca="1">IF(DATE(I$69,$L77,1)&gt;'Tab-Acumulado'!$J$2,"",VLOOKUP(DATE(I$69,$L77,1),'Tab-Acumulado'!$J$3:$K$1000,2,FALSE))</f>
        <v/>
      </c>
      <c r="J77" s="1" t="str">
        <f ca="1">IF(DATE(J$69,$L77,1)&gt;'Tab-Acumulado'!$J$2,"",VLOOKUP(DATE(J$69,$L77,1),'Tab-Acumulado'!$J$3:$K$1000,2,FALSE))</f>
        <v/>
      </c>
      <c r="K77" s="1" t="str">
        <f ca="1">IF(DATE(K$69,$L77,1)&gt;'Tab-Acumulado'!$J$2,"",VLOOKUP(DATE(K$69,$L77,1),'Tab-Acumulado'!$J$3:$K$1000,2,FALSE))</f>
        <v/>
      </c>
      <c r="L77" s="11">
        <v>8</v>
      </c>
    </row>
    <row r="78" spans="1:12" ht="12.75" x14ac:dyDescent="0.2">
      <c r="A78" s="10" t="s">
        <v>11</v>
      </c>
      <c r="B78" s="1">
        <f ca="1">IF(DATE(B$69,$L78,1)&gt;'Tab-Acumulado'!$J$2,"",VLOOKUP(DATE(B$69,$L78,1),'Tab-Acumulado'!$J$3:$K$1000,2,FALSE))</f>
        <v>1.2017263370488698</v>
      </c>
      <c r="C78" s="1">
        <f ca="1">IF(DATE(C$69,$L78,1)&gt;'Tab-Acumulado'!$J$2,"",VLOOKUP(DATE(C$69,$L78,1),'Tab-Acumulado'!$J$3:$K$1000,2,FALSE))</f>
        <v>1.0994554866079074</v>
      </c>
      <c r="D78" s="1">
        <f ca="1">IF(DATE(D$69,$L78,1)&gt;'Tab-Acumulado'!$J$2,"",VLOOKUP(DATE(D$69,$L78,1),'Tab-Acumulado'!$J$3:$K$1000,2,FALSE))</f>
        <v>1.0031825135172141</v>
      </c>
      <c r="E78" s="1" t="str">
        <f ca="1">IF(DATE(E$69,$L78,1)&gt;'Tab-Acumulado'!$J$2,"",VLOOKUP(DATE(E$69,$L78,1),'Tab-Acumulado'!$J$3:$K$1000,2,FALSE))</f>
        <v/>
      </c>
      <c r="F78" s="1" t="str">
        <f ca="1">IF(DATE(F$69,$L78,1)&gt;'Tab-Acumulado'!$J$2,"",VLOOKUP(DATE(F$69,$L78,1),'Tab-Acumulado'!$J$3:$K$1000,2,FALSE))</f>
        <v/>
      </c>
      <c r="G78" s="1" t="str">
        <f ca="1">IF(DATE(G$69,$L78,1)&gt;'Tab-Acumulado'!$J$2,"",VLOOKUP(DATE(G$69,$L78,1),'Tab-Acumulado'!$J$3:$K$1000,2,FALSE))</f>
        <v/>
      </c>
      <c r="H78" s="1" t="str">
        <f ca="1">IF(DATE(H$69,$L78,1)&gt;'Tab-Acumulado'!$J$2,"",VLOOKUP(DATE(H$69,$L78,1),'Tab-Acumulado'!$J$3:$K$1000,2,FALSE))</f>
        <v/>
      </c>
      <c r="I78" s="1" t="str">
        <f ca="1">IF(DATE(I$69,$L78,1)&gt;'Tab-Acumulado'!$J$2,"",VLOOKUP(DATE(I$69,$L78,1),'Tab-Acumulado'!$J$3:$K$1000,2,FALSE))</f>
        <v/>
      </c>
      <c r="J78" s="1" t="str">
        <f ca="1">IF(DATE(J$69,$L78,1)&gt;'Tab-Acumulado'!$J$2,"",VLOOKUP(DATE(J$69,$L78,1),'Tab-Acumulado'!$J$3:$K$1000,2,FALSE))</f>
        <v/>
      </c>
      <c r="K78" s="1" t="str">
        <f ca="1">IF(DATE(K$69,$L78,1)&gt;'Tab-Acumulado'!$J$2,"",VLOOKUP(DATE(K$69,$L78,1),'Tab-Acumulado'!$J$3:$K$1000,2,FALSE))</f>
        <v/>
      </c>
      <c r="L78" s="11">
        <v>9</v>
      </c>
    </row>
    <row r="79" spans="1:12" ht="12.75" x14ac:dyDescent="0.2">
      <c r="A79" s="10" t="s">
        <v>12</v>
      </c>
      <c r="B79" s="1">
        <f ca="1">IF(DATE(B$69,$L79,1)&gt;'Tab-Acumulado'!$J$2,"",VLOOKUP(DATE(B$69,$L79,1),'Tab-Acumulado'!$J$3:$K$1000,2,FALSE))</f>
        <v>1.1963434256952568</v>
      </c>
      <c r="C79" s="1">
        <f ca="1">IF(DATE(C$69,$L79,1)&gt;'Tab-Acumulado'!$J$2,"",VLOOKUP(DATE(C$69,$L79,1),'Tab-Acumulado'!$J$3:$K$1000,2,FALSE))</f>
        <v>1.0870623023821235</v>
      </c>
      <c r="D79" s="1">
        <f ca="1">IF(DATE(D$69,$L79,1)&gt;'Tab-Acumulado'!$J$2,"",VLOOKUP(DATE(D$69,$L79,1),'Tab-Acumulado'!$J$3:$K$1000,2,FALSE))</f>
        <v>1.0069085584997712</v>
      </c>
      <c r="E79" s="1" t="str">
        <f ca="1">IF(DATE(E$69,$L79,1)&gt;'Tab-Acumulado'!$J$2,"",VLOOKUP(DATE(E$69,$L79,1),'Tab-Acumulado'!$J$3:$K$1000,2,FALSE))</f>
        <v/>
      </c>
      <c r="F79" s="1" t="str">
        <f ca="1">IF(DATE(F$69,$L79,1)&gt;'Tab-Acumulado'!$J$2,"",VLOOKUP(DATE(F$69,$L79,1),'Tab-Acumulado'!$J$3:$K$1000,2,FALSE))</f>
        <v/>
      </c>
      <c r="G79" s="1" t="str">
        <f ca="1">IF(DATE(G$69,$L79,1)&gt;'Tab-Acumulado'!$J$2,"",VLOOKUP(DATE(G$69,$L79,1),'Tab-Acumulado'!$J$3:$K$1000,2,FALSE))</f>
        <v/>
      </c>
      <c r="H79" s="1" t="str">
        <f ca="1">IF(DATE(H$69,$L79,1)&gt;'Tab-Acumulado'!$J$2,"",VLOOKUP(DATE(H$69,$L79,1),'Tab-Acumulado'!$J$3:$K$1000,2,FALSE))</f>
        <v/>
      </c>
      <c r="I79" s="1" t="str">
        <f ca="1">IF(DATE(I$69,$L79,1)&gt;'Tab-Acumulado'!$J$2,"",VLOOKUP(DATE(I$69,$L79,1),'Tab-Acumulado'!$J$3:$K$1000,2,FALSE))</f>
        <v/>
      </c>
      <c r="J79" s="1" t="str">
        <f ca="1">IF(DATE(J$69,$L79,1)&gt;'Tab-Acumulado'!$J$2,"",VLOOKUP(DATE(J$69,$L79,1),'Tab-Acumulado'!$J$3:$K$1000,2,FALSE))</f>
        <v/>
      </c>
      <c r="K79" s="1" t="str">
        <f ca="1">IF(DATE(K$69,$L79,1)&gt;'Tab-Acumulado'!$J$2,"",VLOOKUP(DATE(K$69,$L79,1),'Tab-Acumulado'!$J$3:$K$1000,2,FALSE))</f>
        <v/>
      </c>
      <c r="L79" s="11">
        <v>10</v>
      </c>
    </row>
    <row r="80" spans="1:12" ht="12.75" x14ac:dyDescent="0.2">
      <c r="A80" s="10" t="s">
        <v>13</v>
      </c>
      <c r="B80" s="1">
        <f ca="1">IF(DATE(B$69,$L80,1)&gt;'Tab-Acumulado'!$J$2,"",VLOOKUP(DATE(B$69,$L80,1),'Tab-Acumulado'!$J$3:$K$1000,2,FALSE))</f>
        <v>1.1852023810887369</v>
      </c>
      <c r="C80" s="1">
        <f ca="1">IF(DATE(C$69,$L80,1)&gt;'Tab-Acumulado'!$J$2,"",VLOOKUP(DATE(C$69,$L80,1),'Tab-Acumulado'!$J$3:$K$1000,2,FALSE))</f>
        <v>1.0741718109816196</v>
      </c>
      <c r="D80" s="1">
        <f ca="1">IF(DATE(D$69,$L80,1)&gt;'Tab-Acumulado'!$J$2,"",VLOOKUP(DATE(D$69,$L80,1),'Tab-Acumulado'!$J$3:$K$1000,2,FALSE))</f>
        <v>1.00530052</v>
      </c>
      <c r="E80" s="1" t="str">
        <f ca="1">IF(DATE(E$69,$L80,1)&gt;'Tab-Acumulado'!$J$2,"",VLOOKUP(DATE(E$69,$L80,1),'Tab-Acumulado'!$J$3:$K$1000,2,FALSE))</f>
        <v/>
      </c>
      <c r="F80" s="1" t="str">
        <f ca="1">IF(DATE(F$69,$L80,1)&gt;'Tab-Acumulado'!$J$2,"",VLOOKUP(DATE(F$69,$L80,1),'Tab-Acumulado'!$J$3:$K$1000,2,FALSE))</f>
        <v/>
      </c>
      <c r="G80" s="1" t="str">
        <f ca="1">IF(DATE(G$69,$L80,1)&gt;'Tab-Acumulado'!$J$2,"",VLOOKUP(DATE(G$69,$L80,1),'Tab-Acumulado'!$J$3:$K$1000,2,FALSE))</f>
        <v/>
      </c>
      <c r="H80" s="1" t="str">
        <f ca="1">IF(DATE(H$69,$L80,1)&gt;'Tab-Acumulado'!$J$2,"",VLOOKUP(DATE(H$69,$L80,1),'Tab-Acumulado'!$J$3:$K$1000,2,FALSE))</f>
        <v/>
      </c>
      <c r="I80" s="1" t="str">
        <f ca="1">IF(DATE(I$69,$L80,1)&gt;'Tab-Acumulado'!$J$2,"",VLOOKUP(DATE(I$69,$L80,1),'Tab-Acumulado'!$J$3:$K$1000,2,FALSE))</f>
        <v/>
      </c>
      <c r="J80" s="1" t="str">
        <f ca="1">IF(DATE(J$69,$L80,1)&gt;'Tab-Acumulado'!$J$2,"",VLOOKUP(DATE(J$69,$L80,1),'Tab-Acumulado'!$J$3:$K$1000,2,FALSE))</f>
        <v/>
      </c>
      <c r="K80" s="1" t="str">
        <f ca="1">IF(DATE(K$69,$L80,1)&gt;'Tab-Acumulado'!$J$2,"",VLOOKUP(DATE(K$69,$L80,1),'Tab-Acumulado'!$J$3:$K$1000,2,FALSE))</f>
        <v/>
      </c>
      <c r="L80" s="11">
        <v>11</v>
      </c>
    </row>
    <row r="81" spans="1:12" ht="12.75" x14ac:dyDescent="0.2">
      <c r="A81" s="12" t="s">
        <v>14</v>
      </c>
      <c r="B81" s="1">
        <f ca="1">IF(DATE(B$69,$L81,1)&gt;'Tab-Acumulado'!$J$2,"",VLOOKUP(DATE(B$69,$L81,1),'Tab-Acumulado'!$J$3:$K$1000,2,FALSE))</f>
        <v>1.1756794480998947</v>
      </c>
      <c r="C81" s="1">
        <f ca="1">IF(DATE(C$69,$L81,1)&gt;'Tab-Acumulado'!$J$2,"",VLOOKUP(DATE(C$69,$L81,1),'Tab-Acumulado'!$J$3:$K$1000,2,FALSE))</f>
        <v>1.0617494695972678</v>
      </c>
      <c r="D81" s="1" t="str">
        <f ca="1">IF(DATE(D$69,$L81,1)&gt;'Tab-Acumulado'!$J$2,"",VLOOKUP(DATE(D$69,$L81,1),'Tab-Acumulado'!$J$3:$K$1000,2,FALSE))</f>
        <v/>
      </c>
      <c r="E81" s="1" t="str">
        <f ca="1">IF(DATE(E$69,$L81,1)&gt;'Tab-Acumulado'!$J$2,"",VLOOKUP(DATE(E$69,$L81,1),'Tab-Acumulado'!$J$3:$K$1000,2,FALSE))</f>
        <v/>
      </c>
      <c r="F81" s="1" t="str">
        <f ca="1">IF(DATE(F$69,$L81,1)&gt;'Tab-Acumulado'!$J$2,"",VLOOKUP(DATE(F$69,$L81,1),'Tab-Acumulado'!$J$3:$K$1000,2,FALSE))</f>
        <v/>
      </c>
      <c r="G81" s="1" t="str">
        <f ca="1">IF(DATE(G$69,$L81,1)&gt;'Tab-Acumulado'!$J$2,"",VLOOKUP(DATE(G$69,$L81,1),'Tab-Acumulado'!$J$3:$K$1000,2,FALSE))</f>
        <v/>
      </c>
      <c r="H81" s="1" t="str">
        <f ca="1">IF(DATE(H$69,$L81,1)&gt;'Tab-Acumulado'!$J$2,"",VLOOKUP(DATE(H$69,$L81,1),'Tab-Acumulado'!$J$3:$K$1000,2,FALSE))</f>
        <v/>
      </c>
      <c r="I81" s="1" t="str">
        <f ca="1">IF(DATE(I$69,$L81,1)&gt;'Tab-Acumulado'!$J$2,"",VLOOKUP(DATE(I$69,$L81,1),'Tab-Acumulado'!$J$3:$K$1000,2,FALSE))</f>
        <v/>
      </c>
      <c r="J81" s="1" t="str">
        <f ca="1">IF(DATE(J$69,$L81,1)&gt;'Tab-Acumulado'!$J$2,"",VLOOKUP(DATE(J$69,$L81,1),'Tab-Acumulado'!$J$3:$K$1000,2,FALSE))</f>
        <v/>
      </c>
      <c r="K81" s="1" t="str">
        <f ca="1">IF(DATE(K$69,$L81,1)&gt;'Tab-Acumulado'!$J$2,"",VLOOKUP(DATE(K$69,$L81,1),'Tab-Acumulado'!$J$3:$K$1000,2,FALSE))</f>
        <v/>
      </c>
      <c r="L81" s="11">
        <v>12</v>
      </c>
    </row>
    <row r="82" spans="1:12" ht="12.75" hidden="1" customHeight="1" x14ac:dyDescent="0.2">
      <c r="A82" s="13"/>
      <c r="B82" s="9">
        <f>B69+11</f>
        <v>2031</v>
      </c>
      <c r="C82" s="9">
        <f>B82+1</f>
        <v>2032</v>
      </c>
      <c r="D82" s="1" t="e">
        <f>IF(DATEVALUE(CONCATENATE("01/",$A82,"/",D$69))&gt;'Tab-Acumulado'!$F$2,"",VLOOKUP(DATEVALUE(CONCATENATE("01/",$A82,"/",D$69)),'Tab-Acumulado'!$J$3:$K$1000,2,FALSE))</f>
        <v>#VALUE!</v>
      </c>
      <c r="E82" s="9" t="e">
        <f t="shared" ref="E82:J82" si="2">D82+1</f>
        <v>#VALUE!</v>
      </c>
      <c r="F82" s="9" t="e">
        <f t="shared" si="2"/>
        <v>#VALUE!</v>
      </c>
      <c r="G82" s="9" t="e">
        <f t="shared" si="2"/>
        <v>#VALUE!</v>
      </c>
      <c r="H82" s="9" t="e">
        <f t="shared" si="2"/>
        <v>#VALUE!</v>
      </c>
      <c r="I82" s="14" t="e">
        <f t="shared" si="2"/>
        <v>#VALUE!</v>
      </c>
      <c r="J82" s="9" t="e">
        <f t="shared" si="2"/>
        <v>#VALUE!</v>
      </c>
      <c r="K82" s="15" t="e">
        <f>#REF!+1</f>
        <v>#REF!</v>
      </c>
    </row>
    <row r="83" spans="1:12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" t="str">
        <f>IF(DATEVALUE(CONCATENATE("01/",$A83,"/",D$69))&gt;'Tab-Acumulado'!$F$2,"",VLOOKUP(DATEVALUE(CONCATENATE("01/",$A83,"/",D$69)),'Tab-Acumulado'!$J$3:$K$1000,2,FALSE))</f>
        <v/>
      </c>
      <c r="E83" s="16" t="e">
        <f>VLOOKUP($A83&amp;E$82,FADT!$L:$M,2,FALSE)</f>
        <v>#VALUE!</v>
      </c>
      <c r="F83" s="16" t="e">
        <f>VLOOKUP($A83&amp;F$82,FADT!$L:$M,2,FALSE)</f>
        <v>#VALUE!</v>
      </c>
      <c r="G83" s="16" t="e">
        <f>VLOOKUP($A83&amp;G$82,FADT!$L:$M,2,FALSE)</f>
        <v>#VALUE!</v>
      </c>
      <c r="H83" s="16" t="e">
        <f>VLOOKUP($A83&amp;H$82,FADT!$L:$M,2,FALSE)</f>
        <v>#VALUE!</v>
      </c>
      <c r="I83" s="16" t="e">
        <f>VLOOKUP($A83&amp;I$82,FADT!$L:$M,2,FALSE)</f>
        <v>#VALUE!</v>
      </c>
      <c r="J83" s="16" t="e">
        <f>VLOOKUP($A83&amp;J$82,FADT!$L:$M,2,FALSE)</f>
        <v>#VALUE!</v>
      </c>
      <c r="K83" s="16" t="e">
        <f>VLOOKUP($A83&amp;K$82,FADT!$L:$M,2,FALSE)</f>
        <v>#REF!</v>
      </c>
    </row>
    <row r="84" spans="1:12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" t="str">
        <f>IF(DATEVALUE(CONCATENATE("01/",$A84,"/",D$69))&gt;'Tab-Acumulado'!$F$2,"",VLOOKUP(DATEVALUE(CONCATENATE("01/",$A84,"/",D$69)),'Tab-Acumulado'!$J$3:$K$1000,2,FALSE))</f>
        <v/>
      </c>
      <c r="E84" s="16" t="e">
        <f>VLOOKUP($A84&amp;E$82,FADT!$L:$M,2,FALSE)</f>
        <v>#VALUE!</v>
      </c>
      <c r="F84" s="16" t="e">
        <f>VLOOKUP($A84&amp;F$82,FADT!$L:$M,2,FALSE)</f>
        <v>#VALUE!</v>
      </c>
      <c r="G84" s="16" t="e">
        <f>VLOOKUP($A84&amp;G$82,FADT!$L:$M,2,FALSE)</f>
        <v>#VALUE!</v>
      </c>
      <c r="H84" s="16" t="e">
        <f>VLOOKUP($A84&amp;H$82,FADT!$L:$M,2,FALSE)</f>
        <v>#VALUE!</v>
      </c>
      <c r="I84" s="16" t="e">
        <f>VLOOKUP($A84&amp;I$82,FADT!$L:$M,2,FALSE)</f>
        <v>#VALUE!</v>
      </c>
      <c r="J84" s="16" t="e">
        <f>VLOOKUP($A84&amp;J$82,FADT!$L:$M,2,FALSE)</f>
        <v>#VALUE!</v>
      </c>
      <c r="K84" s="16" t="e">
        <f>VLOOKUP($A84&amp;K$82,FADT!$L:$M,2,FALSE)</f>
        <v>#REF!</v>
      </c>
    </row>
    <row r="85" spans="1:12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" t="str">
        <f>IF(DATEVALUE(CONCATENATE("01/",$A85,"/",D$69))&gt;'Tab-Acumulado'!$F$2,"",VLOOKUP(DATEVALUE(CONCATENATE("01/",$A85,"/",D$69)),'Tab-Acumulado'!$J$3:$K$1000,2,FALSE))</f>
        <v/>
      </c>
      <c r="E85" s="16" t="e">
        <f>VLOOKUP($A85&amp;E$82,FADT!$L:$M,2,FALSE)</f>
        <v>#VALUE!</v>
      </c>
      <c r="F85" s="16" t="e">
        <f>VLOOKUP($A85&amp;F$82,FADT!$L:$M,2,FALSE)</f>
        <v>#VALUE!</v>
      </c>
      <c r="G85" s="16" t="e">
        <f>VLOOKUP($A85&amp;G$82,FADT!$L:$M,2,FALSE)</f>
        <v>#VALUE!</v>
      </c>
      <c r="H85" s="16" t="e">
        <f>VLOOKUP($A85&amp;H$82,FADT!$L:$M,2,FALSE)</f>
        <v>#VALUE!</v>
      </c>
      <c r="I85" s="16" t="e">
        <f>VLOOKUP($A85&amp;I$82,FADT!$L:$M,2,FALSE)</f>
        <v>#VALUE!</v>
      </c>
      <c r="J85" s="16" t="e">
        <f>VLOOKUP($A85&amp;J$82,FADT!$L:$M,2,FALSE)</f>
        <v>#VALUE!</v>
      </c>
      <c r="K85" s="16" t="e">
        <f>VLOOKUP($A85&amp;K$82,FADT!$L:$M,2,FALSE)</f>
        <v>#REF!</v>
      </c>
    </row>
    <row r="86" spans="1:12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" t="str">
        <f>IF(DATEVALUE(CONCATENATE("01/",$A86,"/",D$69))&gt;'Tab-Acumulado'!$F$2,"",VLOOKUP(DATEVALUE(CONCATENATE("01/",$A86,"/",D$69)),'Tab-Acumulado'!$J$3:$K$1000,2,FALSE))</f>
        <v/>
      </c>
      <c r="E86" s="16" t="e">
        <f>VLOOKUP($A86&amp;E$82,FADT!$L:$M,2,FALSE)</f>
        <v>#VALUE!</v>
      </c>
      <c r="F86" s="16" t="e">
        <f>VLOOKUP($A86&amp;F$82,FADT!$L:$M,2,FALSE)</f>
        <v>#VALUE!</v>
      </c>
      <c r="G86" s="16" t="e">
        <f>VLOOKUP($A86&amp;G$82,FADT!$L:$M,2,FALSE)</f>
        <v>#VALUE!</v>
      </c>
      <c r="H86" s="16" t="e">
        <f>VLOOKUP($A86&amp;H$82,FADT!$L:$M,2,FALSE)</f>
        <v>#VALUE!</v>
      </c>
      <c r="I86" s="16" t="e">
        <f>VLOOKUP($A86&amp;I$82,FADT!$L:$M,2,FALSE)</f>
        <v>#VALUE!</v>
      </c>
      <c r="J86" s="16" t="e">
        <f>VLOOKUP($A86&amp;J$82,FADT!$L:$M,2,FALSE)</f>
        <v>#VALUE!</v>
      </c>
      <c r="K86" s="16" t="e">
        <f>VLOOKUP($A86&amp;K$82,FADT!$L:$M,2,FALSE)</f>
        <v>#REF!</v>
      </c>
    </row>
    <row r="87" spans="1:12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" t="str">
        <f>IF(DATEVALUE(CONCATENATE("01/",$A87,"/",D$69))&gt;'Tab-Acumulado'!$F$2,"",VLOOKUP(DATEVALUE(CONCATENATE("01/",$A87,"/",D$69)),'Tab-Acumulado'!$J$3:$K$1000,2,FALSE))</f>
        <v/>
      </c>
      <c r="E87" s="16" t="e">
        <f>VLOOKUP($A87&amp;E$82,FADT!$L:$M,2,FALSE)</f>
        <v>#VALUE!</v>
      </c>
      <c r="F87" s="16" t="e">
        <f>VLOOKUP($A87&amp;F$82,FADT!$L:$M,2,FALSE)</f>
        <v>#VALUE!</v>
      </c>
      <c r="G87" s="16" t="e">
        <f>VLOOKUP($A87&amp;G$82,FADT!$L:$M,2,FALSE)</f>
        <v>#VALUE!</v>
      </c>
      <c r="H87" s="16" t="e">
        <f>VLOOKUP($A87&amp;H$82,FADT!$L:$M,2,FALSE)</f>
        <v>#VALUE!</v>
      </c>
      <c r="I87" s="16" t="e">
        <f>VLOOKUP($A87&amp;I$82,FADT!$L:$M,2,FALSE)</f>
        <v>#VALUE!</v>
      </c>
      <c r="J87" s="16" t="e">
        <f>VLOOKUP($A87&amp;J$82,FADT!$L:$M,2,FALSE)</f>
        <v>#VALUE!</v>
      </c>
      <c r="K87" s="16" t="e">
        <f>VLOOKUP($A87&amp;K$82,FADT!$L:$M,2,FALSE)</f>
        <v>#REF!</v>
      </c>
    </row>
    <row r="88" spans="1:12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" t="str">
        <f>IF(DATEVALUE(CONCATENATE("01/",$A88,"/",D$69))&gt;'Tab-Acumulado'!$F$2,"",VLOOKUP(DATEVALUE(CONCATENATE("01/",$A88,"/",D$69)),'Tab-Acumulado'!$J$3:$K$1000,2,FALSE))</f>
        <v/>
      </c>
      <c r="E88" s="16" t="e">
        <f>VLOOKUP($A88&amp;E$82,FADT!$L:$M,2,FALSE)</f>
        <v>#VALUE!</v>
      </c>
      <c r="F88" s="16" t="e">
        <f>VLOOKUP($A88&amp;F$82,FADT!$L:$M,2,FALSE)</f>
        <v>#VALUE!</v>
      </c>
      <c r="G88" s="16" t="e">
        <f>VLOOKUP($A88&amp;G$82,FADT!$L:$M,2,FALSE)</f>
        <v>#VALUE!</v>
      </c>
      <c r="H88" s="16" t="e">
        <f>VLOOKUP($A88&amp;H$82,FADT!$L:$M,2,FALSE)</f>
        <v>#VALUE!</v>
      </c>
      <c r="I88" s="16" t="e">
        <f>VLOOKUP($A88&amp;I$82,FADT!$L:$M,2,FALSE)</f>
        <v>#VALUE!</v>
      </c>
      <c r="J88" s="16" t="e">
        <f>VLOOKUP($A88&amp;J$82,FADT!$L:$M,2,FALSE)</f>
        <v>#VALUE!</v>
      </c>
      <c r="K88" s="16" t="e">
        <f>VLOOKUP($A88&amp;K$82,FADT!$L:$M,2,FALSE)</f>
        <v>#REF!</v>
      </c>
    </row>
    <row r="89" spans="1:12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" t="str">
        <f>IF(DATEVALUE(CONCATENATE("01/",$A89,"/",D$69))&gt;'Tab-Acumulado'!$F$2,"",VLOOKUP(DATEVALUE(CONCATENATE("01/",$A89,"/",D$69)),'Tab-Acumulado'!$J$3:$K$1000,2,FALSE))</f>
        <v/>
      </c>
      <c r="E89" s="16" t="e">
        <f>VLOOKUP($A89&amp;E$82,FADT!$L:$M,2,FALSE)</f>
        <v>#VALUE!</v>
      </c>
      <c r="F89" s="16" t="e">
        <f>VLOOKUP($A89&amp;F$82,FADT!$L:$M,2,FALSE)</f>
        <v>#VALUE!</v>
      </c>
      <c r="G89" s="16" t="e">
        <f>VLOOKUP($A89&amp;G$82,FADT!$L:$M,2,FALSE)</f>
        <v>#VALUE!</v>
      </c>
      <c r="H89" s="16" t="e">
        <f>VLOOKUP($A89&amp;H$82,FADT!$L:$M,2,FALSE)</f>
        <v>#VALUE!</v>
      </c>
      <c r="I89" s="16" t="e">
        <f>VLOOKUP($A89&amp;I$82,FADT!$L:$M,2,FALSE)</f>
        <v>#VALUE!</v>
      </c>
      <c r="J89" s="16" t="e">
        <f>VLOOKUP($A89&amp;J$82,FADT!$L:$M,2,FALSE)</f>
        <v>#VALUE!</v>
      </c>
      <c r="K89" s="16" t="e">
        <f>VLOOKUP($A89&amp;K$82,FADT!$L:$M,2,FALSE)</f>
        <v>#REF!</v>
      </c>
    </row>
    <row r="90" spans="1:12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" t="str">
        <f>IF(DATEVALUE(CONCATENATE("01/",$A90,"/",D$69))&gt;'Tab-Acumulado'!$F$2,"",VLOOKUP(DATEVALUE(CONCATENATE("01/",$A90,"/",D$69)),'Tab-Acumulado'!$J$3:$K$1000,2,FALSE))</f>
        <v/>
      </c>
      <c r="E90" s="16" t="e">
        <f>VLOOKUP($A90&amp;E$82,FADT!$L:$M,2,FALSE)</f>
        <v>#VALUE!</v>
      </c>
      <c r="F90" s="16" t="e">
        <f>VLOOKUP($A90&amp;F$82,FADT!$L:$M,2,FALSE)</f>
        <v>#VALUE!</v>
      </c>
      <c r="G90" s="16" t="e">
        <f>VLOOKUP($A90&amp;G$82,FADT!$L:$M,2,FALSE)</f>
        <v>#VALUE!</v>
      </c>
      <c r="H90" s="16" t="e">
        <f>VLOOKUP($A90&amp;H$82,FADT!$L:$M,2,FALSE)</f>
        <v>#VALUE!</v>
      </c>
      <c r="I90" s="16" t="e">
        <f>VLOOKUP($A90&amp;I$82,FADT!$L:$M,2,FALSE)</f>
        <v>#VALUE!</v>
      </c>
      <c r="J90" s="16" t="e">
        <f>VLOOKUP($A90&amp;J$82,FADT!$L:$M,2,FALSE)</f>
        <v>#VALUE!</v>
      </c>
      <c r="K90" s="16" t="e">
        <f>VLOOKUP($A90&amp;K$82,FADT!$L:$M,2,FALSE)</f>
        <v>#REF!</v>
      </c>
    </row>
    <row r="91" spans="1:12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" t="str">
        <f>IF(DATEVALUE(CONCATENATE("01/",$A91,"/",D$69))&gt;'Tab-Acumulado'!$F$2,"",VLOOKUP(DATEVALUE(CONCATENATE("01/",$A91,"/",D$69)),'Tab-Acumulado'!$J$3:$K$1000,2,FALSE))</f>
        <v/>
      </c>
      <c r="E91" s="16" t="e">
        <f>VLOOKUP($A91&amp;E$82,FADT!$L:$M,2,FALSE)</f>
        <v>#VALUE!</v>
      </c>
      <c r="F91" s="16" t="e">
        <f>VLOOKUP($A91&amp;F$82,FADT!$L:$M,2,FALSE)</f>
        <v>#VALUE!</v>
      </c>
      <c r="G91" s="16" t="e">
        <f>VLOOKUP($A91&amp;G$82,FADT!$L:$M,2,FALSE)</f>
        <v>#VALUE!</v>
      </c>
      <c r="H91" s="16" t="e">
        <f>VLOOKUP($A91&amp;H$82,FADT!$L:$M,2,FALSE)</f>
        <v>#VALUE!</v>
      </c>
      <c r="I91" s="16" t="e">
        <f>VLOOKUP($A91&amp;I$82,FADT!$L:$M,2,FALSE)</f>
        <v>#VALUE!</v>
      </c>
      <c r="J91" s="16" t="e">
        <f>VLOOKUP($A91&amp;J$82,FADT!$L:$M,2,FALSE)</f>
        <v>#VALUE!</v>
      </c>
      <c r="K91" s="16" t="e">
        <f>VLOOKUP($A91&amp;K$82,FADT!$L:$M,2,FALSE)</f>
        <v>#REF!</v>
      </c>
    </row>
    <row r="92" spans="1:12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" t="str">
        <f>IF(DATEVALUE(CONCATENATE("01/",$A92,"/",D$69))&gt;'Tab-Acumulado'!$F$2,"",VLOOKUP(DATEVALUE(CONCATENATE("01/",$A92,"/",D$69)),'Tab-Acumulado'!$J$3:$K$1000,2,FALSE))</f>
        <v/>
      </c>
      <c r="E92" s="16" t="e">
        <f>VLOOKUP($A92&amp;E$82,FADT!$L:$M,2,FALSE)</f>
        <v>#VALUE!</v>
      </c>
      <c r="F92" s="16" t="e">
        <f>VLOOKUP($A92&amp;F$82,FADT!$L:$M,2,FALSE)</f>
        <v>#VALUE!</v>
      </c>
      <c r="G92" s="16" t="e">
        <f>VLOOKUP($A92&amp;G$82,FADT!$L:$M,2,FALSE)</f>
        <v>#VALUE!</v>
      </c>
      <c r="H92" s="16" t="e">
        <f>VLOOKUP($A92&amp;H$82,FADT!$L:$M,2,FALSE)</f>
        <v>#VALUE!</v>
      </c>
      <c r="I92" s="16" t="e">
        <f>VLOOKUP($A92&amp;I$82,FADT!$L:$M,2,FALSE)</f>
        <v>#VALUE!</v>
      </c>
      <c r="J92" s="16" t="e">
        <f>VLOOKUP($A92&amp;J$82,FADT!$L:$M,2,FALSE)</f>
        <v>#VALUE!</v>
      </c>
      <c r="K92" s="16" t="e">
        <f>VLOOKUP($A92&amp;K$82,FADT!$L:$M,2,FALSE)</f>
        <v>#REF!</v>
      </c>
    </row>
    <row r="93" spans="1:12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" t="str">
        <f>IF(DATEVALUE(CONCATENATE("01/",$A93,"/",D$69))&gt;'Tab-Acumulado'!$F$2,"",VLOOKUP(DATEVALUE(CONCATENATE("01/",$A93,"/",D$69)),'Tab-Acumulado'!$J$3:$K$1000,2,FALSE))</f>
        <v/>
      </c>
      <c r="E93" s="16" t="e">
        <f>VLOOKUP($A93&amp;E$82,FADT!$L:$M,2,FALSE)</f>
        <v>#VALUE!</v>
      </c>
      <c r="F93" s="16" t="e">
        <f>VLOOKUP($A93&amp;F$82,FADT!$L:$M,2,FALSE)</f>
        <v>#VALUE!</v>
      </c>
      <c r="G93" s="16" t="e">
        <f>VLOOKUP($A93&amp;G$82,FADT!$L:$M,2,FALSE)</f>
        <v>#VALUE!</v>
      </c>
      <c r="H93" s="16" t="e">
        <f>VLOOKUP($A93&amp;H$82,FADT!$L:$M,2,FALSE)</f>
        <v>#VALUE!</v>
      </c>
      <c r="I93" s="16" t="e">
        <f>VLOOKUP($A93&amp;I$82,FADT!$L:$M,2,FALSE)</f>
        <v>#VALUE!</v>
      </c>
      <c r="J93" s="16" t="e">
        <f>VLOOKUP($A93&amp;J$82,FADT!$L:$M,2,FALSE)</f>
        <v>#VALUE!</v>
      </c>
      <c r="K93" s="16" t="e">
        <f>VLOOKUP($A93&amp;K$82,FADT!$L:$M,2,FALSE)</f>
        <v>#REF!</v>
      </c>
    </row>
    <row r="94" spans="1:12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" t="str">
        <f>IF(DATEVALUE(CONCATENATE("01/",$A94,"/",D$69))&gt;'Tab-Acumulado'!$F$2,"",VLOOKUP(DATEVALUE(CONCATENATE("01/",$A94,"/",D$69)),'Tab-Acumulado'!$J$3:$K$1000,2,FALSE))</f>
        <v/>
      </c>
      <c r="E94" s="16" t="e">
        <f>VLOOKUP($A94&amp;E$82,FADT!$L:$M,2,FALSE)</f>
        <v>#VALUE!</v>
      </c>
      <c r="F94" s="16" t="e">
        <f>VLOOKUP($A94&amp;F$82,FADT!$L:$M,2,FALSE)</f>
        <v>#VALUE!</v>
      </c>
      <c r="G94" s="16" t="e">
        <f>VLOOKUP($A94&amp;G$82,FADT!$L:$M,2,FALSE)</f>
        <v>#VALUE!</v>
      </c>
      <c r="H94" s="16" t="e">
        <f>VLOOKUP($A94&amp;H$82,FADT!$L:$M,2,FALSE)</f>
        <v>#VALUE!</v>
      </c>
      <c r="I94" s="16" t="e">
        <f>VLOOKUP($A94&amp;I$82,FADT!$L:$M,2,FALSE)</f>
        <v>#VALUE!</v>
      </c>
      <c r="J94" s="16" t="e">
        <f>VLOOKUP($A94&amp;J$82,FADT!$L:$M,2,FALSE)</f>
        <v>#VALUE!</v>
      </c>
      <c r="K94" s="16" t="e">
        <f>VLOOKUP($A94&amp;K$82,FADT!$L:$M,2,FALSE)</f>
        <v>#REF!</v>
      </c>
    </row>
    <row r="95" spans="1:12" ht="128.25" customHeight="1" x14ac:dyDescent="0.2">
      <c r="A95" s="174" t="s">
        <v>97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5"/>
    </row>
    <row r="97" spans="1:1" ht="15" customHeight="1" x14ac:dyDescent="0.2">
      <c r="A97" s="6" t="s">
        <v>20</v>
      </c>
    </row>
  </sheetData>
  <sheetProtection algorithmName="SHA-512" hashValue="64lrkxzdit4TB5K5WABceF4Sq2ictXEkAUz5UIk4EQTZhFNAUELFjzBqP9MMz6+e7KNoSGMOKSmbELVFluGtTw==" saltValue="YNdql7uNv/5fJjGpt8oiSg==" spinCount="100000" sheet="1" objects="1" scenarios="1"/>
  <mergeCells count="5">
    <mergeCell ref="A95:K95"/>
    <mergeCell ref="A1:K1"/>
    <mergeCell ref="A2:K2"/>
    <mergeCell ref="A3:G3"/>
    <mergeCell ref="H3:K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9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7"/>
  <sheetViews>
    <sheetView showGridLines="0" zoomScale="115" zoomScaleNormal="115" workbookViewId="0">
      <pane ySplit="3" topLeftCell="A66" activePane="bottomLeft" state="frozen"/>
      <selection pane="bottomLeft" activeCell="D81" sqref="D81"/>
    </sheetView>
  </sheetViews>
  <sheetFormatPr defaultRowHeight="15" customHeight="1" x14ac:dyDescent="0.2"/>
  <cols>
    <col min="1" max="1" width="4.7109375" style="6" customWidth="1"/>
    <col min="2" max="11" width="9.7109375" style="6" customWidth="1"/>
    <col min="12" max="12" width="9.7109375" style="17" customWidth="1"/>
    <col min="13" max="13" width="2.7109375" style="11" bestFit="1" customWidth="1"/>
    <col min="14" max="16384" width="9.140625" style="6"/>
  </cols>
  <sheetData>
    <row r="1" spans="1:13" s="5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1"/>
    </row>
    <row r="2" spans="1:13" s="5" customFormat="1" ht="20.100000000000001" customHeight="1" x14ac:dyDescent="0.2">
      <c r="A2" s="185" t="s">
        <v>99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1"/>
    </row>
    <row r="3" spans="1:13" ht="21.7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FADT!$H$1</f>
        <v>44896</v>
      </c>
      <c r="I3" s="183"/>
      <c r="J3" s="183"/>
      <c r="K3" s="183"/>
      <c r="L3" s="184"/>
    </row>
    <row r="4" spans="1:13" ht="13.5" hidden="1" customHeight="1" x14ac:dyDescent="0.2">
      <c r="A4" s="7"/>
      <c r="B4" s="8">
        <v>1966</v>
      </c>
      <c r="C4" s="8">
        <v>1967</v>
      </c>
      <c r="D4" s="8">
        <v>1968</v>
      </c>
      <c r="E4" s="8">
        <v>1969</v>
      </c>
      <c r="F4" s="8">
        <v>1970</v>
      </c>
      <c r="G4" s="8">
        <v>1971</v>
      </c>
      <c r="H4" s="8">
        <v>1972</v>
      </c>
      <c r="I4" s="8">
        <v>1973</v>
      </c>
      <c r="J4" s="8">
        <v>1974</v>
      </c>
      <c r="K4" s="8">
        <v>1975</v>
      </c>
      <c r="L4" s="150">
        <v>1976</v>
      </c>
    </row>
    <row r="5" spans="1:13" ht="12.75" hidden="1" x14ac:dyDescent="0.2">
      <c r="A5" s="10" t="s">
        <v>3</v>
      </c>
      <c r="B5" s="16"/>
      <c r="C5" s="16">
        <f>IF(DATE(C$4,$M5,1)&lt;=FADT!$N$2,VLOOKUP(DATE(C$4,$M5,1),FADT!$N$3:$O$1000,2,FALSE),"")</f>
        <v>0.94323058649465863</v>
      </c>
      <c r="D5" s="16">
        <f>IF(DATE(D$4,$M5,1)&lt;=FADT!$N$2,VLOOKUP(DATE(D$4,$M5,1),FADT!$N$3:$O$1000,2,FALSE),"")</f>
        <v>0.7693557128856251</v>
      </c>
      <c r="E5" s="16">
        <f>IF(DATE(E$4,$M5,1)&lt;=FADT!$N$2,VLOOKUP(DATE(E$4,$M5,1),FADT!$N$3:$O$1000,2,FALSE),"")</f>
        <v>0.6151389238261441</v>
      </c>
      <c r="F5" s="16">
        <f>IF(DATE(F$4,$M5,1)&lt;=FADT!$N$2,VLOOKUP(DATE(F$4,$M5,1),FADT!$N$3:$O$1000,2,FALSE),"")</f>
        <v>0.51738480592191083</v>
      </c>
      <c r="G5" s="16">
        <f>IF(DATE(G$4,$M5,1)&lt;=FADT!$N$2,VLOOKUP(DATE(G$4,$M5,1),FADT!$N$3:$O$1000,2,FALSE),"")</f>
        <v>0.43380017229793777</v>
      </c>
      <c r="H5" s="16">
        <f>IF(DATE(H$4,$M5,1)&lt;=FADT!$N$2,VLOOKUP(DATE(H$4,$M5,1),FADT!$N$3:$O$1000,2,FALSE),"")</f>
        <v>0.35616473693426581</v>
      </c>
      <c r="I5" s="16">
        <f>IF(DATE(I$4,$M5,1)&lt;=FADT!$N$2,VLOOKUP(DATE(I$4,$M5,1),FADT!$N$3:$O$1000,2,FALSE),"")</f>
        <v>0.30917527775608278</v>
      </c>
      <c r="J5" s="16">
        <f>IF(DATE(J$4,$M5,1)&lt;=FADT!$N$2,VLOOKUP(DATE(J$4,$M5,1),FADT!$N$3:$O$1000,2,FALSE),"")</f>
        <v>0.27178436713134241</v>
      </c>
      <c r="K5" s="16">
        <f>IF(DATE(K$4,$M5,1)&lt;=FADT!$N$2,VLOOKUP(DATE(K$4,$M5,1),FADT!$N$3:$O$1000,2,FALSE),"")</f>
        <v>0.20523846348489724</v>
      </c>
      <c r="L5" s="16">
        <f>IF(DATE(L$4,$M5,1)&lt;=FADT!$N$2,VLOOKUP(DATE(L$4,$M5,1),FADT!$N$3:$O$1000,2,FALSE),"")</f>
        <v>0.16432605742053238</v>
      </c>
      <c r="M5" s="11">
        <v>1</v>
      </c>
    </row>
    <row r="6" spans="1:13" ht="12.75" hidden="1" x14ac:dyDescent="0.2">
      <c r="A6" s="10" t="s">
        <v>4</v>
      </c>
      <c r="B6" s="16"/>
      <c r="C6" s="16">
        <f>IF(DATE(C$4,$M6,1)&lt;=FADT!$N$2,VLOOKUP(DATE(C$4,$M6,1),FADT!$N$3:$O$1000,2,FALSE),"")</f>
        <v>0.94323058649465863</v>
      </c>
      <c r="D6" s="16">
        <f>IF(DATE(D$4,$M6,1)&lt;=FADT!$N$2,VLOOKUP(DATE(D$4,$M6,1),FADT!$N$3:$O$1000,2,FALSE),"")</f>
        <v>0.7693557128856251</v>
      </c>
      <c r="E6" s="16">
        <f>IF(DATE(E$4,$M6,1)&lt;=FADT!$N$2,VLOOKUP(DATE(E$4,$M6,1),FADT!$N$3:$O$1000,2,FALSE),"")</f>
        <v>0.6151389238261441</v>
      </c>
      <c r="F6" s="16">
        <f>IF(DATE(F$4,$M6,1)&lt;=FADT!$N$2,VLOOKUP(DATE(F$4,$M6,1),FADT!$N$3:$O$1000,2,FALSE),"")</f>
        <v>0.51738480592191083</v>
      </c>
      <c r="G6" s="16">
        <f>IF(DATE(G$4,$M6,1)&lt;=FADT!$N$2,VLOOKUP(DATE(G$4,$M6,1),FADT!$N$3:$O$1000,2,FALSE),"")</f>
        <v>0.43380017229793777</v>
      </c>
      <c r="H6" s="16">
        <f>IF(DATE(H$4,$M6,1)&lt;=FADT!$N$2,VLOOKUP(DATE(H$4,$M6,1),FADT!$N$3:$O$1000,2,FALSE),"")</f>
        <v>0.35616473693426581</v>
      </c>
      <c r="I6" s="16">
        <f>IF(DATE(I$4,$M6,1)&lt;=FADT!$N$2,VLOOKUP(DATE(I$4,$M6,1),FADT!$N$3:$O$1000,2,FALSE),"")</f>
        <v>0.30917527775608278</v>
      </c>
      <c r="J6" s="16">
        <f>IF(DATE(J$4,$M6,1)&lt;=FADT!$N$2,VLOOKUP(DATE(J$4,$M6,1),FADT!$N$3:$O$1000,2,FALSE),"")</f>
        <v>0.27178436713134241</v>
      </c>
      <c r="K6" s="16">
        <f>IF(DATE(K$4,$M6,1)&lt;=FADT!$N$2,VLOOKUP(DATE(K$4,$M6,1),FADT!$N$3:$O$1000,2,FALSE),"")</f>
        <v>0.20523846348489724</v>
      </c>
      <c r="L6" s="16">
        <f>IF(DATE(L$4,$M6,1)&lt;=FADT!$N$2,VLOOKUP(DATE(L$4,$M6,1),FADT!$N$3:$O$1000,2,FALSE),"")</f>
        <v>0.16432605742053238</v>
      </c>
      <c r="M6" s="11">
        <v>2</v>
      </c>
    </row>
    <row r="7" spans="1:13" ht="12.75" hidden="1" x14ac:dyDescent="0.2">
      <c r="A7" s="10" t="s">
        <v>5</v>
      </c>
      <c r="B7" s="16"/>
      <c r="C7" s="16">
        <f>IF(DATE(C$4,$M7,1)&lt;=FADT!$N$2,VLOOKUP(DATE(C$4,$M7,1),FADT!$N$3:$O$1000,2,FALSE),"")</f>
        <v>0.94323058649465863</v>
      </c>
      <c r="D7" s="16">
        <f>IF(DATE(D$4,$M7,1)&lt;=FADT!$N$2,VLOOKUP(DATE(D$4,$M7,1),FADT!$N$3:$O$1000,2,FALSE),"")</f>
        <v>0.7693557128856251</v>
      </c>
      <c r="E7" s="16">
        <f>IF(DATE(E$4,$M7,1)&lt;=FADT!$N$2,VLOOKUP(DATE(E$4,$M7,1),FADT!$N$3:$O$1000,2,FALSE),"")</f>
        <v>0.6151389238261441</v>
      </c>
      <c r="F7" s="16">
        <f>IF(DATE(F$4,$M7,1)&lt;=FADT!$N$2,VLOOKUP(DATE(F$4,$M7,1),FADT!$N$3:$O$1000,2,FALSE),"")</f>
        <v>0.51738480592191083</v>
      </c>
      <c r="G7" s="16">
        <f>IF(DATE(G$4,$M7,1)&lt;=FADT!$N$2,VLOOKUP(DATE(G$4,$M7,1),FADT!$N$3:$O$1000,2,FALSE),"")</f>
        <v>0.43380017229793777</v>
      </c>
      <c r="H7" s="16">
        <f>IF(DATE(H$4,$M7,1)&lt;=FADT!$N$2,VLOOKUP(DATE(H$4,$M7,1),FADT!$N$3:$O$1000,2,FALSE),"")</f>
        <v>0.35616473693426581</v>
      </c>
      <c r="I7" s="16">
        <f>IF(DATE(I$4,$M7,1)&lt;=FADT!$N$2,VLOOKUP(DATE(I$4,$M7,1),FADT!$N$3:$O$1000,2,FALSE),"")</f>
        <v>0.30917527775608278</v>
      </c>
      <c r="J7" s="16">
        <f>IF(DATE(J$4,$M7,1)&lt;=FADT!$N$2,VLOOKUP(DATE(J$4,$M7,1),FADT!$N$3:$O$1000,2,FALSE),"")</f>
        <v>0.27178436713134241</v>
      </c>
      <c r="K7" s="16">
        <f>IF(DATE(K$4,$M7,1)&lt;=FADT!$N$2,VLOOKUP(DATE(K$4,$M7,1),FADT!$N$3:$O$1000,2,FALSE),"")</f>
        <v>0.20523846348489724</v>
      </c>
      <c r="L7" s="16">
        <f>IF(DATE(L$4,$M7,1)&lt;=FADT!$N$2,VLOOKUP(DATE(L$4,$M7,1),FADT!$N$3:$O$1000,2,FALSE),"")</f>
        <v>0.16432605742053238</v>
      </c>
      <c r="M7" s="11">
        <v>3</v>
      </c>
    </row>
    <row r="8" spans="1:13" ht="12.75" hidden="1" x14ac:dyDescent="0.2">
      <c r="A8" s="10" t="s">
        <v>6</v>
      </c>
      <c r="B8" s="16"/>
      <c r="C8" s="16">
        <f>IF(DATE(C$4,$M8,1)&lt;=FADT!$N$2,VLOOKUP(DATE(C$4,$M8,1),FADT!$N$3:$O$1000,2,FALSE),"")</f>
        <v>0.88925544853493377</v>
      </c>
      <c r="D8" s="16">
        <f>IF(DATE(D$4,$M8,1)&lt;=FADT!$N$2,VLOOKUP(DATE(D$4,$M8,1),FADT!$N$3:$O$1000,2,FALSE),"")</f>
        <v>0.7345375320596973</v>
      </c>
      <c r="E8" s="16">
        <f>IF(DATE(E$4,$M8,1)&lt;=FADT!$N$2,VLOOKUP(DATE(E$4,$M8,1),FADT!$N$3:$O$1000,2,FALSE),"")</f>
        <v>0.58539266392302658</v>
      </c>
      <c r="F8" s="16">
        <f>IF(DATE(F$4,$M8,1)&lt;=FADT!$N$2,VLOOKUP(DATE(F$4,$M8,1),FADT!$N$3:$O$1000,2,FALSE),"")</f>
        <v>0.49051377462847828</v>
      </c>
      <c r="G8" s="16">
        <f>IF(DATE(G$4,$M8,1)&lt;=FADT!$N$2,VLOOKUP(DATE(G$4,$M8,1),FADT!$N$3:$O$1000,2,FALSE),"")</f>
        <v>0.41624711471963377</v>
      </c>
      <c r="H8" s="16">
        <f>IF(DATE(H$4,$M8,1)&lt;=FADT!$N$2,VLOOKUP(DATE(H$4,$M8,1),FADT!$N$3:$O$1000,2,FALSE),"")</f>
        <v>0.34338276008759328</v>
      </c>
      <c r="I8" s="16">
        <f>IF(DATE(I$4,$M8,1)&lt;=FADT!$N$2,VLOOKUP(DATE(I$4,$M8,1),FADT!$N$3:$O$1000,2,FALSE),"")</f>
        <v>0.29937499770617304</v>
      </c>
      <c r="J8" s="16">
        <f>IF(DATE(J$4,$M8,1)&lt;=FADT!$N$2,VLOOKUP(DATE(J$4,$M8,1),FADT!$N$3:$O$1000,2,FALSE),"")</f>
        <v>0.26168928428711219</v>
      </c>
      <c r="K8" s="16">
        <f>IF(DATE(K$4,$M8,1)&lt;=FADT!$N$2,VLOOKUP(DATE(K$4,$M8,1),FADT!$N$3:$O$1000,2,FALSE),"")</f>
        <v>0.19520032577213059</v>
      </c>
      <c r="L8" s="16">
        <f>IF(DATE(L$4,$M8,1)&lt;=FADT!$N$2,VLOOKUP(DATE(L$4,$M8,1),FADT!$N$3:$O$1000,2,FALSE),"")</f>
        <v>0.15404430843623265</v>
      </c>
      <c r="M8" s="11">
        <v>4</v>
      </c>
    </row>
    <row r="9" spans="1:13" ht="12.75" hidden="1" x14ac:dyDescent="0.2">
      <c r="A9" s="10" t="s">
        <v>7</v>
      </c>
      <c r="B9" s="16"/>
      <c r="C9" s="16">
        <f>IF(DATE(C$4,$M9,1)&lt;=FADT!$N$2,VLOOKUP(DATE(C$4,$M9,1),FADT!$N$3:$O$1000,2,FALSE),"")</f>
        <v>0.88925544853493377</v>
      </c>
      <c r="D9" s="16">
        <f>IF(DATE(D$4,$M9,1)&lt;=FADT!$N$2,VLOOKUP(DATE(D$4,$M9,1),FADT!$N$3:$O$1000,2,FALSE),"")</f>
        <v>0.7345375320596973</v>
      </c>
      <c r="E9" s="16">
        <f>IF(DATE(E$4,$M9,1)&lt;=FADT!$N$2,VLOOKUP(DATE(E$4,$M9,1),FADT!$N$3:$O$1000,2,FALSE),"")</f>
        <v>0.58539266392302658</v>
      </c>
      <c r="F9" s="16">
        <f>IF(DATE(F$4,$M9,1)&lt;=FADT!$N$2,VLOOKUP(DATE(F$4,$M9,1),FADT!$N$3:$O$1000,2,FALSE),"")</f>
        <v>0.49051377462847828</v>
      </c>
      <c r="G9" s="16">
        <f>IF(DATE(G$4,$M9,1)&lt;=FADT!$N$2,VLOOKUP(DATE(G$4,$M9,1),FADT!$N$3:$O$1000,2,FALSE),"")</f>
        <v>0.41624711471963377</v>
      </c>
      <c r="H9" s="16">
        <f>IF(DATE(H$4,$M9,1)&lt;=FADT!$N$2,VLOOKUP(DATE(H$4,$M9,1),FADT!$N$3:$O$1000,2,FALSE),"")</f>
        <v>0.34338276008759328</v>
      </c>
      <c r="I9" s="16">
        <f>IF(DATE(I$4,$M9,1)&lt;=FADT!$N$2,VLOOKUP(DATE(I$4,$M9,1),FADT!$N$3:$O$1000,2,FALSE),"")</f>
        <v>0.29937499770617304</v>
      </c>
      <c r="J9" s="16">
        <f>IF(DATE(J$4,$M9,1)&lt;=FADT!$N$2,VLOOKUP(DATE(J$4,$M9,1),FADT!$N$3:$O$1000,2,FALSE),"")</f>
        <v>0.26168928428711219</v>
      </c>
      <c r="K9" s="16">
        <f>IF(DATE(K$4,$M9,1)&lt;=FADT!$N$2,VLOOKUP(DATE(K$4,$M9,1),FADT!$N$3:$O$1000,2,FALSE),"")</f>
        <v>0.19520032577213059</v>
      </c>
      <c r="L9" s="16">
        <f>IF(DATE(L$4,$M9,1)&lt;=FADT!$N$2,VLOOKUP(DATE(L$4,$M9,1),FADT!$N$3:$O$1000,2,FALSE),"")</f>
        <v>0.15404430843623265</v>
      </c>
      <c r="M9" s="11">
        <v>5</v>
      </c>
    </row>
    <row r="10" spans="1:13" ht="12.75" hidden="1" x14ac:dyDescent="0.2">
      <c r="A10" s="10" t="s">
        <v>8</v>
      </c>
      <c r="B10" s="16"/>
      <c r="C10" s="16">
        <f>IF(DATE(C$4,$M10,1)&lt;=FADT!$N$2,VLOOKUP(DATE(C$4,$M10,1),FADT!$N$3:$O$1000,2,FALSE),"")</f>
        <v>0.88925544853493377</v>
      </c>
      <c r="D10" s="16">
        <f>IF(DATE(D$4,$M10,1)&lt;=FADT!$N$2,VLOOKUP(DATE(D$4,$M10,1),FADT!$N$3:$O$1000,2,FALSE),"")</f>
        <v>0.7345375320596973</v>
      </c>
      <c r="E10" s="16">
        <f>IF(DATE(E$4,$M10,1)&lt;=FADT!$N$2,VLOOKUP(DATE(E$4,$M10,1),FADT!$N$3:$O$1000,2,FALSE),"")</f>
        <v>0.58539266392302658</v>
      </c>
      <c r="F10" s="16">
        <f>IF(DATE(F$4,$M10,1)&lt;=FADT!$N$2,VLOOKUP(DATE(F$4,$M10,1),FADT!$N$3:$O$1000,2,FALSE),"")</f>
        <v>0.49051377462847828</v>
      </c>
      <c r="G10" s="16">
        <f>IF(DATE(G$4,$M10,1)&lt;=FADT!$N$2,VLOOKUP(DATE(G$4,$M10,1),FADT!$N$3:$O$1000,2,FALSE),"")</f>
        <v>0.41624711471963377</v>
      </c>
      <c r="H10" s="16">
        <f>IF(DATE(H$4,$M10,1)&lt;=FADT!$N$2,VLOOKUP(DATE(H$4,$M10,1),FADT!$N$3:$O$1000,2,FALSE),"")</f>
        <v>0.34338276008759328</v>
      </c>
      <c r="I10" s="16">
        <f>IF(DATE(I$4,$M10,1)&lt;=FADT!$N$2,VLOOKUP(DATE(I$4,$M10,1),FADT!$N$3:$O$1000,2,FALSE),"")</f>
        <v>0.29937499770617304</v>
      </c>
      <c r="J10" s="16">
        <f>IF(DATE(J$4,$M10,1)&lt;=FADT!$N$2,VLOOKUP(DATE(J$4,$M10,1),FADT!$N$3:$O$1000,2,FALSE),"")</f>
        <v>0.26168928428711219</v>
      </c>
      <c r="K10" s="16">
        <f>IF(DATE(K$4,$M10,1)&lt;=FADT!$N$2,VLOOKUP(DATE(K$4,$M10,1),FADT!$N$3:$O$1000,2,FALSE),"")</f>
        <v>0.19520032577213059</v>
      </c>
      <c r="L10" s="16">
        <f>IF(DATE(L$4,$M10,1)&lt;=FADT!$N$2,VLOOKUP(DATE(L$4,$M10,1),FADT!$N$3:$O$1000,2,FALSE),"")</f>
        <v>0.15404430843623265</v>
      </c>
      <c r="M10" s="11">
        <v>6</v>
      </c>
    </row>
    <row r="11" spans="1:13" ht="12.75" hidden="1" x14ac:dyDescent="0.2">
      <c r="A11" s="10" t="s">
        <v>9</v>
      </c>
      <c r="B11" s="16"/>
      <c r="C11" s="16">
        <f>IF(DATE(C$4,$M11,1)&lt;=FADT!$N$2,VLOOKUP(DATE(C$4,$M11,1),FADT!$N$3:$O$1000,2,FALSE),"")</f>
        <v>0.83694614696066305</v>
      </c>
      <c r="D11" s="16">
        <f>IF(DATE(D$4,$M11,1)&lt;=FADT!$N$2,VLOOKUP(DATE(D$4,$M11,1),FADT!$N$3:$O$1000,2,FALSE),"")</f>
        <v>0.68280628437823443</v>
      </c>
      <c r="E11" s="16">
        <f>IF(DATE(E$4,$M11,1)&lt;=FADT!$N$2,VLOOKUP(DATE(E$4,$M11,1),FADT!$N$3:$O$1000,2,FALSE),"")</f>
        <v>0.56182689115617013</v>
      </c>
      <c r="F11" s="16">
        <f>IF(DATE(F$4,$M11,1)&lt;=FADT!$N$2,VLOOKUP(DATE(F$4,$M11,1),FADT!$N$3:$O$1000,2,FALSE),"")</f>
        <v>0.47426943009738376</v>
      </c>
      <c r="G11" s="16">
        <f>IF(DATE(G$4,$M11,1)&lt;=FADT!$N$2,VLOOKUP(DATE(G$4,$M11,1),FADT!$N$3:$O$1000,2,FALSE),"")</f>
        <v>0.39780773182998441</v>
      </c>
      <c r="H11" s="16">
        <f>IF(DATE(H$4,$M11,1)&lt;=FADT!$N$2,VLOOKUP(DATE(H$4,$M11,1),FADT!$N$3:$O$1000,2,FALSE),"")</f>
        <v>0.32737572405969456</v>
      </c>
      <c r="I11" s="16">
        <f>IF(DATE(I$4,$M11,1)&lt;=FADT!$N$2,VLOOKUP(DATE(I$4,$M11,1),FADT!$N$3:$O$1000,2,FALSE),"")</f>
        <v>0.28906670554636632</v>
      </c>
      <c r="J11" s="16">
        <f>IF(DATE(J$4,$M11,1)&lt;=FADT!$N$2,VLOOKUP(DATE(J$4,$M11,1),FADT!$N$3:$O$1000,2,FALSE),"")</f>
        <v>0.24400047019996571</v>
      </c>
      <c r="K11" s="16">
        <f>IF(DATE(K$4,$M11,1)&lt;=FADT!$N$2,VLOOKUP(DATE(K$4,$M11,1),FADT!$N$3:$O$1000,2,FALSE),"")</f>
        <v>0.18371143515390614</v>
      </c>
      <c r="L11" s="16">
        <f>IF(DATE(L$4,$M11,1)&lt;=FADT!$N$2,VLOOKUP(DATE(L$4,$M11,1),FADT!$N$3:$O$1000,2,FALSE),"")</f>
        <v>0.14172875953103173</v>
      </c>
      <c r="M11" s="11">
        <v>7</v>
      </c>
    </row>
    <row r="12" spans="1:13" ht="12.75" hidden="1" x14ac:dyDescent="0.2">
      <c r="A12" s="10" t="s">
        <v>10</v>
      </c>
      <c r="B12" s="16"/>
      <c r="C12" s="16">
        <f>IF(DATE(C$4,$M12,1)&lt;=FADT!$N$2,VLOOKUP(DATE(C$4,$M12,1),FADT!$N$3:$O$1000,2,FALSE),"")</f>
        <v>0.83694614696066305</v>
      </c>
      <c r="D12" s="16">
        <f>IF(DATE(D$4,$M12,1)&lt;=FADT!$N$2,VLOOKUP(DATE(D$4,$M12,1),FADT!$N$3:$O$1000,2,FALSE),"")</f>
        <v>0.68280628437823443</v>
      </c>
      <c r="E12" s="16">
        <f>IF(DATE(E$4,$M12,1)&lt;=FADT!$N$2,VLOOKUP(DATE(E$4,$M12,1),FADT!$N$3:$O$1000,2,FALSE),"")</f>
        <v>0.56182689115617013</v>
      </c>
      <c r="F12" s="16">
        <f>IF(DATE(F$4,$M12,1)&lt;=FADT!$N$2,VLOOKUP(DATE(F$4,$M12,1),FADT!$N$3:$O$1000,2,FALSE),"")</f>
        <v>0.47426943009738376</v>
      </c>
      <c r="G12" s="16">
        <f>IF(DATE(G$4,$M12,1)&lt;=FADT!$N$2,VLOOKUP(DATE(G$4,$M12,1),FADT!$N$3:$O$1000,2,FALSE),"")</f>
        <v>0.39780773182998441</v>
      </c>
      <c r="H12" s="16">
        <f>IF(DATE(H$4,$M12,1)&lt;=FADT!$N$2,VLOOKUP(DATE(H$4,$M12,1),FADT!$N$3:$O$1000,2,FALSE),"")</f>
        <v>0.32737572405969456</v>
      </c>
      <c r="I12" s="16">
        <f>IF(DATE(I$4,$M12,1)&lt;=FADT!$N$2,VLOOKUP(DATE(I$4,$M12,1),FADT!$N$3:$O$1000,2,FALSE),"")</f>
        <v>0.28906670554636632</v>
      </c>
      <c r="J12" s="16">
        <f>IF(DATE(J$4,$M12,1)&lt;=FADT!$N$2,VLOOKUP(DATE(J$4,$M12,1),FADT!$N$3:$O$1000,2,FALSE),"")</f>
        <v>0.24400047019996571</v>
      </c>
      <c r="K12" s="16">
        <f>IF(DATE(K$4,$M12,1)&lt;=FADT!$N$2,VLOOKUP(DATE(K$4,$M12,1),FADT!$N$3:$O$1000,2,FALSE),"")</f>
        <v>0.18371143515390614</v>
      </c>
      <c r="L12" s="16">
        <f>IF(DATE(L$4,$M12,1)&lt;=FADT!$N$2,VLOOKUP(DATE(L$4,$M12,1),FADT!$N$3:$O$1000,2,FALSE),"")</f>
        <v>0.14172875953103173</v>
      </c>
      <c r="M12" s="11">
        <v>8</v>
      </c>
    </row>
    <row r="13" spans="1:13" ht="12.75" hidden="1" x14ac:dyDescent="0.2">
      <c r="A13" s="10" t="s">
        <v>11</v>
      </c>
      <c r="B13" s="16"/>
      <c r="C13" s="16">
        <f>IF(DATE(C$4,$M13,1)&lt;=FADT!$N$2,VLOOKUP(DATE(C$4,$M13,1),FADT!$N$3:$O$1000,2,FALSE),"")</f>
        <v>0.83694614696066305</v>
      </c>
      <c r="D13" s="16">
        <f>IF(DATE(D$4,$M13,1)&lt;=FADT!$N$2,VLOOKUP(DATE(D$4,$M13,1),FADT!$N$3:$O$1000,2,FALSE),"")</f>
        <v>0.68280628437823443</v>
      </c>
      <c r="E13" s="16">
        <f>IF(DATE(E$4,$M13,1)&lt;=FADT!$N$2,VLOOKUP(DATE(E$4,$M13,1),FADT!$N$3:$O$1000,2,FALSE),"")</f>
        <v>0.56182689115617013</v>
      </c>
      <c r="F13" s="16">
        <f>IF(DATE(F$4,$M13,1)&lt;=FADT!$N$2,VLOOKUP(DATE(F$4,$M13,1),FADT!$N$3:$O$1000,2,FALSE),"")</f>
        <v>0.47426943009738376</v>
      </c>
      <c r="G13" s="16">
        <f>IF(DATE(G$4,$M13,1)&lt;=FADT!$N$2,VLOOKUP(DATE(G$4,$M13,1),FADT!$N$3:$O$1000,2,FALSE),"")</f>
        <v>0.39780773182998441</v>
      </c>
      <c r="H13" s="16">
        <f>IF(DATE(H$4,$M13,1)&lt;=FADT!$N$2,VLOOKUP(DATE(H$4,$M13,1),FADT!$N$3:$O$1000,2,FALSE),"")</f>
        <v>0.32737572405969456</v>
      </c>
      <c r="I13" s="16">
        <f>IF(DATE(I$4,$M13,1)&lt;=FADT!$N$2,VLOOKUP(DATE(I$4,$M13,1),FADT!$N$3:$O$1000,2,FALSE),"")</f>
        <v>0.28906670554636632</v>
      </c>
      <c r="J13" s="16">
        <f>IF(DATE(J$4,$M13,1)&lt;=FADT!$N$2,VLOOKUP(DATE(J$4,$M13,1),FADT!$N$3:$O$1000,2,FALSE),"")</f>
        <v>0.24400047019996571</v>
      </c>
      <c r="K13" s="16">
        <f>IF(DATE(K$4,$M13,1)&lt;=FADT!$N$2,VLOOKUP(DATE(K$4,$M13,1),FADT!$N$3:$O$1000,2,FALSE),"")</f>
        <v>0.18371143515390614</v>
      </c>
      <c r="L13" s="16">
        <f>IF(DATE(L$4,$M13,1)&lt;=FADT!$N$2,VLOOKUP(DATE(L$4,$M13,1),FADT!$N$3:$O$1000,2,FALSE),"")</f>
        <v>0.14172875953103173</v>
      </c>
      <c r="M13" s="11">
        <v>9</v>
      </c>
    </row>
    <row r="14" spans="1:13" ht="12.75" hidden="1" x14ac:dyDescent="0.2">
      <c r="A14" s="10" t="s">
        <v>12</v>
      </c>
      <c r="B14" s="16">
        <f>IF(DATE(B$4,$M14,1)&lt;=FADT!$N$2,VLOOKUP(DATE(B$4,$M14,1),FADT!$N$3:$O$1000,2,FALSE),"")</f>
        <v>1.0139401503804066</v>
      </c>
      <c r="C14" s="16">
        <f>IF(DATE(C$4,$M14,1)&lt;=FADT!$N$2,VLOOKUP(DATE(C$4,$M14,1),FADT!$N$3:$O$1000,2,FALSE),"")</f>
        <v>0.80026473252194763</v>
      </c>
      <c r="D14" s="16">
        <f>IF(DATE(D$4,$M14,1)&lt;=FADT!$N$2,VLOOKUP(DATE(D$4,$M14,1),FADT!$N$3:$O$1000,2,FALSE),"")</f>
        <v>0.64673116716211476</v>
      </c>
      <c r="E14" s="16">
        <f>IF(DATE(E$4,$M14,1)&lt;=FADT!$N$2,VLOOKUP(DATE(E$4,$M14,1),FADT!$N$3:$O$1000,2,FALSE),"")</f>
        <v>0.5488790538279894</v>
      </c>
      <c r="F14" s="16">
        <f>IF(DATE(F$4,$M14,1)&lt;=FADT!$N$2,VLOOKUP(DATE(F$4,$M14,1),FADT!$N$3:$O$1000,2,FALSE),"")</f>
        <v>0.46022363487288087</v>
      </c>
      <c r="G14" s="16">
        <f>IF(DATE(G$4,$M14,1)&lt;=FADT!$N$2,VLOOKUP(DATE(G$4,$M14,1),FADT!$N$3:$O$1000,2,FALSE),"")</f>
        <v>0.3738483517395258</v>
      </c>
      <c r="H14" s="16">
        <f>IF(DATE(H$4,$M14,1)&lt;=FADT!$N$2,VLOOKUP(DATE(H$4,$M14,1),FADT!$N$3:$O$1000,2,FALSE),"")</f>
        <v>0.31778457254047865</v>
      </c>
      <c r="I14" s="16">
        <f>IF(DATE(I$4,$M14,1)&lt;=FADT!$N$2,VLOOKUP(DATE(I$4,$M14,1),FADT!$N$3:$O$1000,2,FALSE),"")</f>
        <v>0.28138235052127564</v>
      </c>
      <c r="J14" s="16">
        <f>IF(DATE(J$4,$M14,1)&lt;=FADT!$N$2,VLOOKUP(DATE(J$4,$M14,1),FADT!$N$3:$O$1000,2,FALSE),"")</f>
        <v>0.21502696309542149</v>
      </c>
      <c r="K14" s="16">
        <f>IF(DATE(K$4,$M14,1)&lt;=FADT!$N$2,VLOOKUP(DATE(K$4,$M14,1),FADT!$N$3:$O$1000,2,FALSE),"")</f>
        <v>0.17431382805576381</v>
      </c>
      <c r="L14" s="16">
        <f>IF(DATE(L$4,$M14,1)&lt;=FADT!$N$2,VLOOKUP(DATE(L$4,$M14,1),FADT!$N$3:$O$1000,2,FALSE),"")</f>
        <v>0.13016842371945289</v>
      </c>
      <c r="M14" s="11">
        <v>10</v>
      </c>
    </row>
    <row r="15" spans="1:13" ht="12.75" hidden="1" x14ac:dyDescent="0.2">
      <c r="A15" s="10" t="s">
        <v>13</v>
      </c>
      <c r="B15" s="16">
        <f>IF(DATE(B$4,$M15,1)&lt;=FADT!$N$2,VLOOKUP(DATE(B$4,$M15,1),FADT!$N$3:$O$1000,2,FALSE),"")</f>
        <v>1.0139401503804066</v>
      </c>
      <c r="C15" s="16">
        <f>IF(DATE(C$4,$M15,1)&lt;=FADT!$N$2,VLOOKUP(DATE(C$4,$M15,1),FADT!$N$3:$O$1000,2,FALSE),"")</f>
        <v>0.80026473252194763</v>
      </c>
      <c r="D15" s="16">
        <f>IF(DATE(D$4,$M15,1)&lt;=FADT!$N$2,VLOOKUP(DATE(D$4,$M15,1),FADT!$N$3:$O$1000,2,FALSE),"")</f>
        <v>0.64673116716211476</v>
      </c>
      <c r="E15" s="16">
        <f>IF(DATE(E$4,$M15,1)&lt;=FADT!$N$2,VLOOKUP(DATE(E$4,$M15,1),FADT!$N$3:$O$1000,2,FALSE),"")</f>
        <v>0.5488790538279894</v>
      </c>
      <c r="F15" s="16">
        <f>IF(DATE(F$4,$M15,1)&lt;=FADT!$N$2,VLOOKUP(DATE(F$4,$M15,1),FADT!$N$3:$O$1000,2,FALSE),"")</f>
        <v>0.46022363487288087</v>
      </c>
      <c r="G15" s="16">
        <f>IF(DATE(G$4,$M15,1)&lt;=FADT!$N$2,VLOOKUP(DATE(G$4,$M15,1),FADT!$N$3:$O$1000,2,FALSE),"")</f>
        <v>0.3738483517395258</v>
      </c>
      <c r="H15" s="16">
        <f>IF(DATE(H$4,$M15,1)&lt;=FADT!$N$2,VLOOKUP(DATE(H$4,$M15,1),FADT!$N$3:$O$1000,2,FALSE),"")</f>
        <v>0.31778457254047865</v>
      </c>
      <c r="I15" s="16">
        <f>IF(DATE(I$4,$M15,1)&lt;=FADT!$N$2,VLOOKUP(DATE(I$4,$M15,1),FADT!$N$3:$O$1000,2,FALSE),"")</f>
        <v>0.28138235052127564</v>
      </c>
      <c r="J15" s="16">
        <f>IF(DATE(J$4,$M15,1)&lt;=FADT!$N$2,VLOOKUP(DATE(J$4,$M15,1),FADT!$N$3:$O$1000,2,FALSE),"")</f>
        <v>0.21502696309542149</v>
      </c>
      <c r="K15" s="16">
        <f>IF(DATE(K$4,$M15,1)&lt;=FADT!$N$2,VLOOKUP(DATE(K$4,$M15,1),FADT!$N$3:$O$1000,2,FALSE),"")</f>
        <v>0.17431382805576381</v>
      </c>
      <c r="L15" s="16">
        <f>IF(DATE(L$4,$M15,1)&lt;=FADT!$N$2,VLOOKUP(DATE(L$4,$M15,1),FADT!$N$3:$O$1000,2,FALSE),"")</f>
        <v>0.13016842371945289</v>
      </c>
      <c r="M15" s="11">
        <v>11</v>
      </c>
    </row>
    <row r="16" spans="1:13" ht="12.75" hidden="1" x14ac:dyDescent="0.2">
      <c r="A16" s="12" t="s">
        <v>14</v>
      </c>
      <c r="B16" s="16">
        <f>IF(DATE(B$4,$M16,1)&lt;=FADT!$N$2,VLOOKUP(DATE(B$4,$M16,1),FADT!$N$3:$O$1000,2,FALSE),"")</f>
        <v>1.0139401503804066</v>
      </c>
      <c r="C16" s="16">
        <f>IF(DATE(C$4,$M16,1)&lt;=FADT!$N$2,VLOOKUP(DATE(C$4,$M16,1),FADT!$N$3:$O$1000,2,FALSE),"")</f>
        <v>0.80026473252194763</v>
      </c>
      <c r="D16" s="16">
        <f>IF(DATE(D$4,$M16,1)&lt;=FADT!$N$2,VLOOKUP(DATE(D$4,$M16,1),FADT!$N$3:$O$1000,2,FALSE),"")</f>
        <v>0.64673116716211476</v>
      </c>
      <c r="E16" s="16">
        <f>IF(DATE(E$4,$M16,1)&lt;=FADT!$N$2,VLOOKUP(DATE(E$4,$M16,1),FADT!$N$3:$O$1000,2,FALSE),"")</f>
        <v>0.5488790538279894</v>
      </c>
      <c r="F16" s="16">
        <f>IF(DATE(F$4,$M16,1)&lt;=FADT!$N$2,VLOOKUP(DATE(F$4,$M16,1),FADT!$N$3:$O$1000,2,FALSE),"")</f>
        <v>0.46022363487288087</v>
      </c>
      <c r="G16" s="16">
        <f>IF(DATE(G$4,$M16,1)&lt;=FADT!$N$2,VLOOKUP(DATE(G$4,$M16,1),FADT!$N$3:$O$1000,2,FALSE),"")</f>
        <v>0.3738483517395258</v>
      </c>
      <c r="H16" s="16">
        <f>IF(DATE(H$4,$M16,1)&lt;=FADT!$N$2,VLOOKUP(DATE(H$4,$M16,1),FADT!$N$3:$O$1000,2,FALSE),"")</f>
        <v>0.31778457254047865</v>
      </c>
      <c r="I16" s="16">
        <f>IF(DATE(I$4,$M16,1)&lt;=FADT!$N$2,VLOOKUP(DATE(I$4,$M16,1),FADT!$N$3:$O$1000,2,FALSE),"")</f>
        <v>0.28138235052127564</v>
      </c>
      <c r="J16" s="16">
        <f>IF(DATE(J$4,$M16,1)&lt;=FADT!$N$2,VLOOKUP(DATE(J$4,$M16,1),FADT!$N$3:$O$1000,2,FALSE),"")</f>
        <v>0.21502696309542149</v>
      </c>
      <c r="K16" s="16">
        <f>IF(DATE(K$4,$M16,1)&lt;=FADT!$N$2,VLOOKUP(DATE(K$4,$M16,1),FADT!$N$3:$O$1000,2,FALSE),"")</f>
        <v>0.17431382805576381</v>
      </c>
      <c r="L16" s="16">
        <f>IF(DATE(L$4,$M16,1)&lt;=FADT!$N$2,VLOOKUP(DATE(L$4,$M16,1),FADT!$N$3:$O$1000,2,FALSE),"")</f>
        <v>0.13016842371945289</v>
      </c>
      <c r="M16" s="11">
        <v>12</v>
      </c>
    </row>
    <row r="17" spans="1:13" ht="12.75" x14ac:dyDescent="0.2">
      <c r="A17" s="13"/>
      <c r="B17" s="9">
        <v>1977</v>
      </c>
      <c r="C17" s="9">
        <v>1978</v>
      </c>
      <c r="D17" s="9">
        <v>1979</v>
      </c>
      <c r="E17" s="9">
        <v>1980</v>
      </c>
      <c r="F17" s="9">
        <v>1981</v>
      </c>
      <c r="G17" s="9">
        <v>1982</v>
      </c>
      <c r="H17" s="9">
        <v>1983</v>
      </c>
      <c r="I17" s="9">
        <v>1984</v>
      </c>
      <c r="J17" s="9">
        <v>1985</v>
      </c>
      <c r="K17" s="14">
        <v>1986</v>
      </c>
      <c r="L17" s="15">
        <v>1987</v>
      </c>
    </row>
    <row r="18" spans="1:13" ht="12.75" x14ac:dyDescent="0.2">
      <c r="A18" s="10" t="s">
        <v>3</v>
      </c>
      <c r="B18" s="16">
        <f>IF(DATE(B$17,$M18,1)&lt;=FADT!$N$2,VLOOKUP(DATE(B$17,$M18,1),FADT!$N$3:$O$1000,2,FALSE),"")</f>
        <v>0.11930992047783656</v>
      </c>
      <c r="C18" s="16">
        <f>IF(DATE(C$17,$M18,1)&lt;=FADT!$N$2,VLOOKUP(DATE(C$17,$M18,1),FADT!$N$3:$O$1000,2,FALSE),"")</f>
        <v>9.1940444557811141E-2</v>
      </c>
      <c r="D18" s="16">
        <f>IF(DATE(D$17,$M18,1)&lt;=FADT!$N$2,VLOOKUP(DATE(D$17,$M18,1),FADT!$N$3:$O$1000,2,FALSE),"")</f>
        <v>6.7043825811175906E-2</v>
      </c>
      <c r="E18" s="16">
        <f>IF(DATE(E$17,$M18,1)&lt;=FADT!$N$2,VLOOKUP(DATE(E$17,$M18,1),FADT!$N$3:$O$1000,2,FALSE),"")</f>
        <v>4.4915689055365117E-2</v>
      </c>
      <c r="F18" s="16">
        <f>IF(DATE(F$17,$M18,1)&lt;=FADT!$N$2,VLOOKUP(DATE(F$17,$M18,1),FADT!$N$3:$O$1000,2,FALSE),"")</f>
        <v>2.9669881256515419E-2</v>
      </c>
      <c r="G18" s="16">
        <f>IF(DATE(G$17,$M18,1)&lt;=FADT!$N$2,VLOOKUP(DATE(G$17,$M18,1),FADT!$N$3:$O$1000,2,FALSE),"")</f>
        <v>1.5070072149263092E-2</v>
      </c>
      <c r="H18" s="16">
        <f>IF(DATE(H$17,$M18,1)&lt;=FADT!$N$2,VLOOKUP(DATE(H$17,$M18,1),FADT!$N$3:$O$1000,2,FALSE),"")</f>
        <v>7.5272343681904597E-3</v>
      </c>
      <c r="I18" s="16">
        <f>IF(DATE(I$17,$M18,1)&lt;=FADT!$N$2,VLOOKUP(DATE(I$17,$M18,1),FADT!$N$3:$O$1000,2,FALSE),"")</f>
        <v>2.9037021353125049E-3</v>
      </c>
      <c r="J18" s="16">
        <f>IF(DATE(J$17,$M18,1)&lt;=FADT!$N$2,VLOOKUP(DATE(J$17,$M18,1),FADT!$N$3:$O$1000,2,FALSE),"")</f>
        <v>8.9673147419135101E-4</v>
      </c>
      <c r="K18" s="16">
        <f>IF(DATE(K$17,$M18,1)&lt;=FADT!$N$2,VLOOKUP(DATE(K$17,$M18,1),FADT!$N$3:$O$1000,2,FALSE),"")</f>
        <v>2.7372756546473155E-4</v>
      </c>
      <c r="L18" s="16">
        <f>IF(DATE(L$17,$M18,1)&lt;=FADT!$N$2,VLOOKUP(DATE(L$17,$M18,1),FADT!$N$3:$O$1000,2,FALSE),"")</f>
        <v>0.16858759581489099</v>
      </c>
      <c r="M18" s="11">
        <v>1</v>
      </c>
    </row>
    <row r="19" spans="1:13" ht="12.75" x14ac:dyDescent="0.2">
      <c r="A19" s="10" t="s">
        <v>4</v>
      </c>
      <c r="B19" s="16">
        <f>IF(DATE(B$17,$M19,1)&lt;=FADT!$N$2,VLOOKUP(DATE(B$17,$M19,1),FADT!$N$3:$O$1000,2,FALSE),"")</f>
        <v>0.11930992047783656</v>
      </c>
      <c r="C19" s="16">
        <f>IF(DATE(C$17,$M19,1)&lt;=FADT!$N$2,VLOOKUP(DATE(C$17,$M19,1),FADT!$N$3:$O$1000,2,FALSE),"")</f>
        <v>9.1940444557811141E-2</v>
      </c>
      <c r="D19" s="16">
        <f>IF(DATE(D$17,$M19,1)&lt;=FADT!$N$2,VLOOKUP(DATE(D$17,$M19,1),FADT!$N$3:$O$1000,2,FALSE),"")</f>
        <v>6.7043825811175906E-2</v>
      </c>
      <c r="E19" s="16">
        <f>IF(DATE(E$17,$M19,1)&lt;=FADT!$N$2,VLOOKUP(DATE(E$17,$M19,1),FADT!$N$3:$O$1000,2,FALSE),"")</f>
        <v>4.4915689055365117E-2</v>
      </c>
      <c r="F19" s="16">
        <f>IF(DATE(F$17,$M19,1)&lt;=FADT!$N$2,VLOOKUP(DATE(F$17,$M19,1),FADT!$N$3:$O$1000,2,FALSE),"")</f>
        <v>2.9669881256515419E-2</v>
      </c>
      <c r="G19" s="16">
        <f>IF(DATE(G$17,$M19,1)&lt;=FADT!$N$2,VLOOKUP(DATE(G$17,$M19,1),FADT!$N$3:$O$1000,2,FALSE),"")</f>
        <v>1.5070072149263092E-2</v>
      </c>
      <c r="H19" s="16">
        <f>IF(DATE(H$17,$M19,1)&lt;=FADT!$N$2,VLOOKUP(DATE(H$17,$M19,1),FADT!$N$3:$O$1000,2,FALSE),"")</f>
        <v>7.5272343681904597E-3</v>
      </c>
      <c r="I19" s="16">
        <f>IF(DATE(I$17,$M19,1)&lt;=FADT!$N$2,VLOOKUP(DATE(I$17,$M19,1),FADT!$N$3:$O$1000,2,FALSE),"")</f>
        <v>2.9037021353125049E-3</v>
      </c>
      <c r="J19" s="16">
        <f>IF(DATE(J$17,$M19,1)&lt;=FADT!$N$2,VLOOKUP(DATE(J$17,$M19,1),FADT!$N$3:$O$1000,2,FALSE),"")</f>
        <v>8.9673147419135101E-4</v>
      </c>
      <c r="K19" s="16">
        <f>IF(DATE(K$17,$M19,1)&lt;=FADT!$N$2,VLOOKUP(DATE(K$17,$M19,1),FADT!$N$3:$O$1000,2,FALSE),"")</f>
        <v>2.7372756546473155E-4</v>
      </c>
      <c r="L19" s="16">
        <f>IF(DATE(L$17,$M19,1)&lt;=FADT!$N$2,VLOOKUP(DATE(L$17,$M19,1),FADT!$N$3:$O$1000,2,FALSE),"")</f>
        <v>0.14430835075680232</v>
      </c>
      <c r="M19" s="11">
        <v>2</v>
      </c>
    </row>
    <row r="20" spans="1:13" ht="12.75" x14ac:dyDescent="0.2">
      <c r="A20" s="10" t="s">
        <v>5</v>
      </c>
      <c r="B20" s="16">
        <f>IF(DATE(B$17,$M20,1)&lt;=FADT!$N$2,VLOOKUP(DATE(B$17,$M20,1),FADT!$N$3:$O$1000,2,FALSE),"")</f>
        <v>0.11930992047783656</v>
      </c>
      <c r="C20" s="16">
        <f>IF(DATE(C$17,$M20,1)&lt;=FADT!$N$2,VLOOKUP(DATE(C$17,$M20,1),FADT!$N$3:$O$1000,2,FALSE),"")</f>
        <v>9.1940444557811141E-2</v>
      </c>
      <c r="D20" s="16">
        <f>IF(DATE(D$17,$M20,1)&lt;=FADT!$N$2,VLOOKUP(DATE(D$17,$M20,1),FADT!$N$3:$O$1000,2,FALSE),"")</f>
        <v>6.7043825811175906E-2</v>
      </c>
      <c r="E20" s="16">
        <f>IF(DATE(E$17,$M20,1)&lt;=FADT!$N$2,VLOOKUP(DATE(E$17,$M20,1),FADT!$N$3:$O$1000,2,FALSE),"")</f>
        <v>4.4915689055365117E-2</v>
      </c>
      <c r="F20" s="16">
        <f>IF(DATE(F$17,$M20,1)&lt;=FADT!$N$2,VLOOKUP(DATE(F$17,$M20,1),FADT!$N$3:$O$1000,2,FALSE),"")</f>
        <v>2.9669881256515419E-2</v>
      </c>
      <c r="G20" s="16">
        <f>IF(DATE(G$17,$M20,1)&lt;=FADT!$N$2,VLOOKUP(DATE(G$17,$M20,1),FADT!$N$3:$O$1000,2,FALSE),"")</f>
        <v>1.5070072149263092E-2</v>
      </c>
      <c r="H20" s="16">
        <f>IF(DATE(H$17,$M20,1)&lt;=FADT!$N$2,VLOOKUP(DATE(H$17,$M20,1),FADT!$N$3:$O$1000,2,FALSE),"")</f>
        <v>7.5272343681904597E-3</v>
      </c>
      <c r="I20" s="16">
        <f>IF(DATE(I$17,$M20,1)&lt;=FADT!$N$2,VLOOKUP(DATE(I$17,$M20,1),FADT!$N$3:$O$1000,2,FALSE),"")</f>
        <v>2.9037021353125049E-3</v>
      </c>
      <c r="J20" s="16">
        <f>IF(DATE(J$17,$M20,1)&lt;=FADT!$N$2,VLOOKUP(DATE(J$17,$M20,1),FADT!$N$3:$O$1000,2,FALSE),"")</f>
        <v>8.9673147419135101E-4</v>
      </c>
      <c r="K20" s="16">
        <f>IF(DATE(K$17,$M20,1)&lt;=FADT!$N$2,VLOOKUP(DATE(K$17,$M20,1),FADT!$N$3:$O$1000,2,FALSE),"")</f>
        <v>0.20593406971466413</v>
      </c>
      <c r="L20" s="16">
        <f>IF(DATE(L$17,$M20,1)&lt;=FADT!$N$2,VLOOKUP(DATE(L$17,$M20,1),FADT!$N$3:$O$1000,2,FALSE),"")</f>
        <v>0.12065361778694465</v>
      </c>
      <c r="M20" s="11">
        <v>3</v>
      </c>
    </row>
    <row r="21" spans="1:13" ht="12.75" x14ac:dyDescent="0.2">
      <c r="A21" s="10" t="s">
        <v>6</v>
      </c>
      <c r="B21" s="16">
        <f>IF(DATE(B$17,$M21,1)&lt;=FADT!$N$2,VLOOKUP(DATE(B$17,$M21,1),FADT!$N$3:$O$1000,2,FALSE),"")</f>
        <v>0.1124634493337133</v>
      </c>
      <c r="C21" s="16">
        <f>IF(DATE(C$17,$M21,1)&lt;=FADT!$N$2,VLOOKUP(DATE(C$17,$M21,1),FADT!$N$3:$O$1000,2,FALSE),"")</f>
        <v>8.5788419718337602E-2</v>
      </c>
      <c r="D21" s="16">
        <f>IF(DATE(D$17,$M21,1)&lt;=FADT!$N$2,VLOOKUP(DATE(D$17,$M21,1),FADT!$N$3:$O$1000,2,FALSE),"")</f>
        <v>6.2512541712596625E-2</v>
      </c>
      <c r="E21" s="16">
        <f>IF(DATE(E$17,$M21,1)&lt;=FADT!$N$2,VLOOKUP(DATE(E$17,$M21,1),FADT!$N$3:$O$1000,2,FALSE),"")</f>
        <v>4.0083574112525992E-2</v>
      </c>
      <c r="F21" s="16">
        <f>IF(DATE(F$17,$M21,1)&lt;=FADT!$N$2,VLOOKUP(DATE(F$17,$M21,1),FADT!$N$3:$O$1000,2,FALSE),"")</f>
        <v>2.4959850196987949E-2</v>
      </c>
      <c r="G21" s="16">
        <f>IF(DATE(G$17,$M21,1)&lt;=FADT!$N$2,VLOOKUP(DATE(G$17,$M21,1),FADT!$N$3:$O$1000,2,FALSE),"")</f>
        <v>1.3018209640428831E-2</v>
      </c>
      <c r="H21" s="16">
        <f>IF(DATE(H$17,$M21,1)&lt;=FADT!$N$2,VLOOKUP(DATE(H$17,$M21,1),FADT!$N$3:$O$1000,2,FALSE),"")</f>
        <v>6.1057671934538838E-3</v>
      </c>
      <c r="I21" s="16">
        <f>IF(DATE(I$17,$M21,1)&lt;=FADT!$N$2,VLOOKUP(DATE(I$17,$M21,1),FADT!$N$3:$O$1000,2,FALSE),"")</f>
        <v>2.1408233676501122E-3</v>
      </c>
      <c r="J21" s="16">
        <f>IF(DATE(J$17,$M21,1)&lt;=FADT!$N$2,VLOOKUP(DATE(J$17,$M21,1),FADT!$N$3:$O$1000,2,FALSE),"")</f>
        <v>6.4134367633253192E-4</v>
      </c>
      <c r="K21" s="16">
        <f>IF(DATE(K$17,$M21,1)&lt;=FADT!$N$2,VLOOKUP(DATE(K$17,$M21,1),FADT!$N$3:$O$1000,2,FALSE),"")</f>
        <v>0.2061608466459747</v>
      </c>
      <c r="L21" s="16">
        <f>IF(DATE(L$17,$M21,1)&lt;=FADT!$N$2,VLOOKUP(DATE(L$17,$M21,1),FADT!$N$3:$O$1000,2,FALSE),"")</f>
        <v>0.10535933992535967</v>
      </c>
      <c r="M21" s="11">
        <v>4</v>
      </c>
    </row>
    <row r="22" spans="1:13" ht="12.75" x14ac:dyDescent="0.2">
      <c r="A22" s="10" t="s">
        <v>7</v>
      </c>
      <c r="B22" s="16">
        <f>IF(DATE(B$17,$M22,1)&lt;=FADT!$N$2,VLOOKUP(DATE(B$17,$M22,1),FADT!$N$3:$O$1000,2,FALSE),"")</f>
        <v>0.1124634493337133</v>
      </c>
      <c r="C22" s="16">
        <f>IF(DATE(C$17,$M22,1)&lt;=FADT!$N$2,VLOOKUP(DATE(C$17,$M22,1),FADT!$N$3:$O$1000,2,FALSE),"")</f>
        <v>8.5788419718337602E-2</v>
      </c>
      <c r="D22" s="16">
        <f>IF(DATE(D$17,$M22,1)&lt;=FADT!$N$2,VLOOKUP(DATE(D$17,$M22,1),FADT!$N$3:$O$1000,2,FALSE),"")</f>
        <v>6.2512541712596625E-2</v>
      </c>
      <c r="E22" s="16">
        <f>IF(DATE(E$17,$M22,1)&lt;=FADT!$N$2,VLOOKUP(DATE(E$17,$M22,1),FADT!$N$3:$O$1000,2,FALSE),"")</f>
        <v>4.0083574112525992E-2</v>
      </c>
      <c r="F22" s="16">
        <f>IF(DATE(F$17,$M22,1)&lt;=FADT!$N$2,VLOOKUP(DATE(F$17,$M22,1),FADT!$N$3:$O$1000,2,FALSE),"")</f>
        <v>2.4959850196987949E-2</v>
      </c>
      <c r="G22" s="16">
        <f>IF(DATE(G$17,$M22,1)&lt;=FADT!$N$2,VLOOKUP(DATE(G$17,$M22,1),FADT!$N$3:$O$1000,2,FALSE),"")</f>
        <v>1.3018209640428831E-2</v>
      </c>
      <c r="H22" s="16">
        <f>IF(DATE(H$17,$M22,1)&lt;=FADT!$N$2,VLOOKUP(DATE(H$17,$M22,1),FADT!$N$3:$O$1000,2,FALSE),"")</f>
        <v>6.1057671934538838E-3</v>
      </c>
      <c r="I22" s="16">
        <f>IF(DATE(I$17,$M22,1)&lt;=FADT!$N$2,VLOOKUP(DATE(I$17,$M22,1),FADT!$N$3:$O$1000,2,FALSE),"")</f>
        <v>2.1408233676501122E-3</v>
      </c>
      <c r="J22" s="16">
        <f>IF(DATE(J$17,$M22,1)&lt;=FADT!$N$2,VLOOKUP(DATE(J$17,$M22,1),FADT!$N$3:$O$1000,2,FALSE),"")</f>
        <v>6.4134367633253192E-4</v>
      </c>
      <c r="K22" s="16">
        <f>IF(DATE(K$17,$M22,1)&lt;=FADT!$N$2,VLOOKUP(DATE(K$17,$M22,1),FADT!$N$3:$O$1000,2,FALSE),"")</f>
        <v>0.20456724733252957</v>
      </c>
      <c r="L22" s="16">
        <f>IF(DATE(L$17,$M22,1)&lt;=FADT!$N$2,VLOOKUP(DATE(L$17,$M22,1),FADT!$N$3:$O$1000,2,FALSE),"")</f>
        <v>8.7102808930540662E-2</v>
      </c>
      <c r="M22" s="11">
        <v>5</v>
      </c>
    </row>
    <row r="23" spans="1:13" ht="12.75" x14ac:dyDescent="0.2">
      <c r="A23" s="10" t="s">
        <v>8</v>
      </c>
      <c r="B23" s="16">
        <f>IF(DATE(B$17,$M23,1)&lt;=FADT!$N$2,VLOOKUP(DATE(B$17,$M23,1),FADT!$N$3:$O$1000,2,FALSE),"")</f>
        <v>0.1124634493337133</v>
      </c>
      <c r="C23" s="16">
        <f>IF(DATE(C$17,$M23,1)&lt;=FADT!$N$2,VLOOKUP(DATE(C$17,$M23,1),FADT!$N$3:$O$1000,2,FALSE),"")</f>
        <v>8.5788419718337602E-2</v>
      </c>
      <c r="D23" s="16">
        <f>IF(DATE(D$17,$M23,1)&lt;=FADT!$N$2,VLOOKUP(DATE(D$17,$M23,1),FADT!$N$3:$O$1000,2,FALSE),"")</f>
        <v>6.2512541712596625E-2</v>
      </c>
      <c r="E23" s="16">
        <f>IF(DATE(E$17,$M23,1)&lt;=FADT!$N$2,VLOOKUP(DATE(E$17,$M23,1),FADT!$N$3:$O$1000,2,FALSE),"")</f>
        <v>4.0083574112525992E-2</v>
      </c>
      <c r="F23" s="16">
        <f>IF(DATE(F$17,$M23,1)&lt;=FADT!$N$2,VLOOKUP(DATE(F$17,$M23,1),FADT!$N$3:$O$1000,2,FALSE),"")</f>
        <v>2.4959850196987949E-2</v>
      </c>
      <c r="G23" s="16">
        <f>IF(DATE(G$17,$M23,1)&lt;=FADT!$N$2,VLOOKUP(DATE(G$17,$M23,1),FADT!$N$3:$O$1000,2,FALSE),"")</f>
        <v>1.3018209640428831E-2</v>
      </c>
      <c r="H23" s="16">
        <f>IF(DATE(H$17,$M23,1)&lt;=FADT!$N$2,VLOOKUP(DATE(H$17,$M23,1),FADT!$N$3:$O$1000,2,FALSE),"")</f>
        <v>6.1057671934538838E-3</v>
      </c>
      <c r="I23" s="16">
        <f>IF(DATE(I$17,$M23,1)&lt;=FADT!$N$2,VLOOKUP(DATE(I$17,$M23,1),FADT!$N$3:$O$1000,2,FALSE),"")</f>
        <v>2.1408233676501122E-3</v>
      </c>
      <c r="J23" s="16">
        <f>IF(DATE(J$17,$M23,1)&lt;=FADT!$N$2,VLOOKUP(DATE(J$17,$M23,1),FADT!$N$3:$O$1000,2,FALSE),"")</f>
        <v>6.4134367633253192E-4</v>
      </c>
      <c r="K23" s="16">
        <f>IF(DATE(K$17,$M23,1)&lt;=FADT!$N$2,VLOOKUP(DATE(K$17,$M23,1),FADT!$N$3:$O$1000,2,FALSE),"")</f>
        <v>0.20174235007559604</v>
      </c>
      <c r="L23" s="16">
        <f>IF(DATE(L$17,$M23,1)&lt;=FADT!$N$2,VLOOKUP(DATE(L$17,$M23,1),FADT!$N$3:$O$1000,2,FALSE),"")</f>
        <v>7.0560579594376963E-2</v>
      </c>
      <c r="M23" s="11">
        <v>6</v>
      </c>
    </row>
    <row r="24" spans="1:13" ht="12.75" x14ac:dyDescent="0.2">
      <c r="A24" s="10" t="s">
        <v>9</v>
      </c>
      <c r="B24" s="16">
        <f>IF(DATE(B$17,$M24,1)&lt;=FADT!$N$2,VLOOKUP(DATE(B$17,$M24,1),FADT!$N$3:$O$1000,2,FALSE),"")</f>
        <v>0.1024847080334423</v>
      </c>
      <c r="C24" s="16">
        <f>IF(DATE(C$17,$M24,1)&lt;=FADT!$N$2,VLOOKUP(DATE(C$17,$M24,1),FADT!$N$3:$O$1000,2,FALSE),"")</f>
        <v>7.8523690553604142E-2</v>
      </c>
      <c r="D24" s="16">
        <f>IF(DATE(D$17,$M24,1)&lt;=FADT!$N$2,VLOOKUP(DATE(D$17,$M24,1),FADT!$N$3:$O$1000,2,FALSE),"")</f>
        <v>5.6168359237712538E-2</v>
      </c>
      <c r="E24" s="16">
        <f>IF(DATE(E$17,$M24,1)&lt;=FADT!$N$2,VLOOKUP(DATE(E$17,$M24,1),FADT!$N$3:$O$1000,2,FALSE),"")</f>
        <v>3.6223467399595699E-2</v>
      </c>
      <c r="F24" s="16">
        <f>IF(DATE(F$17,$M24,1)&lt;=FADT!$N$2,VLOOKUP(DATE(F$17,$M24,1),FADT!$N$3:$O$1000,2,FALSE),"")</f>
        <v>2.0956857746319869E-2</v>
      </c>
      <c r="G24" s="16">
        <f>IF(DATE(G$17,$M24,1)&lt;=FADT!$N$2,VLOOKUP(DATE(G$17,$M24,1),FADT!$N$3:$O$1000,2,FALSE),"")</f>
        <v>1.1086514245386843E-2</v>
      </c>
      <c r="H24" s="16">
        <f>IF(DATE(H$17,$M24,1)&lt;=FADT!$N$2,VLOOKUP(DATE(H$17,$M24,1),FADT!$N$3:$O$1000,2,FALSE),"")</f>
        <v>4.8113094143357928E-3</v>
      </c>
      <c r="I24" s="16">
        <f>IF(DATE(I$17,$M24,1)&lt;=FADT!$N$2,VLOOKUP(DATE(I$17,$M24,1),FADT!$N$3:$O$1000,2,FALSE),"")</f>
        <v>1.6530407863363959E-3</v>
      </c>
      <c r="J24" s="16">
        <f>IF(DATE(J$17,$M24,1)&lt;=FADT!$N$2,VLOOKUP(DATE(J$17,$M24,1),FADT!$N$3:$O$1000,2,FALSE),"")</f>
        <v>4.7738086803899438E-4</v>
      </c>
      <c r="K24" s="16">
        <f>IF(DATE(K$17,$M24,1)&lt;=FADT!$N$2,VLOOKUP(DATE(K$17,$M24,1),FADT!$N$3:$O$1000,2,FALSE),"")</f>
        <v>0.19920944186418138</v>
      </c>
      <c r="L24" s="16">
        <f>IF(DATE(L$17,$M24,1)&lt;=FADT!$N$2,VLOOKUP(DATE(L$17,$M24,1),FADT!$N$3:$O$1000,2,FALSE),"")</f>
        <v>5.9787155403196034E-2</v>
      </c>
      <c r="M24" s="11">
        <v>7</v>
      </c>
    </row>
    <row r="25" spans="1:13" ht="12.75" x14ac:dyDescent="0.2">
      <c r="A25" s="10" t="s">
        <v>10</v>
      </c>
      <c r="B25" s="16">
        <f>IF(DATE(B$17,$M25,1)&lt;=FADT!$N$2,VLOOKUP(DATE(B$17,$M25,1),FADT!$N$3:$O$1000,2,FALSE),"")</f>
        <v>0.1024847080334423</v>
      </c>
      <c r="C25" s="16">
        <f>IF(DATE(C$17,$M25,1)&lt;=FADT!$N$2,VLOOKUP(DATE(C$17,$M25,1),FADT!$N$3:$O$1000,2,FALSE),"")</f>
        <v>7.8523690553604142E-2</v>
      </c>
      <c r="D25" s="16">
        <f>IF(DATE(D$17,$M25,1)&lt;=FADT!$N$2,VLOOKUP(DATE(D$17,$M25,1),FADT!$N$3:$O$1000,2,FALSE),"")</f>
        <v>5.6168359237712538E-2</v>
      </c>
      <c r="E25" s="16">
        <f>IF(DATE(E$17,$M25,1)&lt;=FADT!$N$2,VLOOKUP(DATE(E$17,$M25,1),FADT!$N$3:$O$1000,2,FALSE),"")</f>
        <v>3.6223467399595699E-2</v>
      </c>
      <c r="F25" s="16">
        <f>IF(DATE(F$17,$M25,1)&lt;=FADT!$N$2,VLOOKUP(DATE(F$17,$M25,1),FADT!$N$3:$O$1000,2,FALSE),"")</f>
        <v>2.0956857746319869E-2</v>
      </c>
      <c r="G25" s="16">
        <f>IF(DATE(G$17,$M25,1)&lt;=FADT!$N$2,VLOOKUP(DATE(G$17,$M25,1),FADT!$N$3:$O$1000,2,FALSE),"")</f>
        <v>1.1086514245386843E-2</v>
      </c>
      <c r="H25" s="16">
        <f>IF(DATE(H$17,$M25,1)&lt;=FADT!$N$2,VLOOKUP(DATE(H$17,$M25,1),FADT!$N$3:$O$1000,2,FALSE),"")</f>
        <v>4.8113094143357928E-3</v>
      </c>
      <c r="I25" s="16">
        <f>IF(DATE(I$17,$M25,1)&lt;=FADT!$N$2,VLOOKUP(DATE(I$17,$M25,1),FADT!$N$3:$O$1000,2,FALSE),"")</f>
        <v>1.6530407863363959E-3</v>
      </c>
      <c r="J25" s="16">
        <f>IF(DATE(J$17,$M25,1)&lt;=FADT!$N$2,VLOOKUP(DATE(J$17,$M25,1),FADT!$N$3:$O$1000,2,FALSE),"")</f>
        <v>4.7738086803899438E-4</v>
      </c>
      <c r="K25" s="16">
        <f>IF(DATE(K$17,$M25,1)&lt;=FADT!$N$2,VLOOKUP(DATE(K$17,$M25,1),FADT!$N$3:$O$1000,2,FALSE),"")</f>
        <v>0.19686892626054758</v>
      </c>
      <c r="L25" s="16">
        <f>IF(DATE(L$17,$M25,1)&lt;=FADT!$N$2,VLOOKUP(DATE(L$17,$M25,1),FADT!$N$3:$O$1000,2,FALSE),"")</f>
        <v>5.8016891785824358E-2</v>
      </c>
      <c r="M25" s="11">
        <v>8</v>
      </c>
    </row>
    <row r="26" spans="1:13" ht="12.75" x14ac:dyDescent="0.2">
      <c r="A26" s="10" t="s">
        <v>11</v>
      </c>
      <c r="B26" s="16">
        <f>IF(DATE(B$17,$M26,1)&lt;=FADT!$N$2,VLOOKUP(DATE(B$17,$M26,1),FADT!$N$3:$O$1000,2,FALSE),"")</f>
        <v>0.1024847080334423</v>
      </c>
      <c r="C26" s="16">
        <f>IF(DATE(C$17,$M26,1)&lt;=FADT!$N$2,VLOOKUP(DATE(C$17,$M26,1),FADT!$N$3:$O$1000,2,FALSE),"")</f>
        <v>7.8523690553604142E-2</v>
      </c>
      <c r="D26" s="16">
        <f>IF(DATE(D$17,$M26,1)&lt;=FADT!$N$2,VLOOKUP(DATE(D$17,$M26,1),FADT!$N$3:$O$1000,2,FALSE),"")</f>
        <v>5.6168359237712538E-2</v>
      </c>
      <c r="E26" s="16">
        <f>IF(DATE(E$17,$M26,1)&lt;=FADT!$N$2,VLOOKUP(DATE(E$17,$M26,1),FADT!$N$3:$O$1000,2,FALSE),"")</f>
        <v>3.6223467399595699E-2</v>
      </c>
      <c r="F26" s="16">
        <f>IF(DATE(F$17,$M26,1)&lt;=FADT!$N$2,VLOOKUP(DATE(F$17,$M26,1),FADT!$N$3:$O$1000,2,FALSE),"")</f>
        <v>2.0956857746319869E-2</v>
      </c>
      <c r="G26" s="16">
        <f>IF(DATE(G$17,$M26,1)&lt;=FADT!$N$2,VLOOKUP(DATE(G$17,$M26,1),FADT!$N$3:$O$1000,2,FALSE),"")</f>
        <v>1.1086514245386843E-2</v>
      </c>
      <c r="H26" s="16">
        <f>IF(DATE(H$17,$M26,1)&lt;=FADT!$N$2,VLOOKUP(DATE(H$17,$M26,1),FADT!$N$3:$O$1000,2,FALSE),"")</f>
        <v>4.8113094143357928E-3</v>
      </c>
      <c r="I26" s="16">
        <f>IF(DATE(I$17,$M26,1)&lt;=FADT!$N$2,VLOOKUP(DATE(I$17,$M26,1),FADT!$N$3:$O$1000,2,FALSE),"")</f>
        <v>1.6530407863363959E-3</v>
      </c>
      <c r="J26" s="16">
        <f>IF(DATE(J$17,$M26,1)&lt;=FADT!$N$2,VLOOKUP(DATE(J$17,$M26,1),FADT!$N$3:$O$1000,2,FALSE),"")</f>
        <v>4.7738086803899438E-4</v>
      </c>
      <c r="K26" s="16">
        <f>IF(DATE(K$17,$M26,1)&lt;=FADT!$N$2,VLOOKUP(DATE(K$17,$M26,1),FADT!$N$3:$O$1000,2,FALSE),"")</f>
        <v>0.19361036697910575</v>
      </c>
      <c r="L26" s="16">
        <f>IF(DATE(L$17,$M26,1)&lt;=FADT!$N$2,VLOOKUP(DATE(L$17,$M26,1),FADT!$N$3:$O$1000,2,FALSE),"")</f>
        <v>5.4546973351242437E-2</v>
      </c>
      <c r="M26" s="11">
        <v>9</v>
      </c>
    </row>
    <row r="27" spans="1:13" ht="12.75" x14ac:dyDescent="0.2">
      <c r="A27" s="10" t="s">
        <v>12</v>
      </c>
      <c r="B27" s="16">
        <f>IF(DATE(B$17,$M27,1)&lt;=FADT!$N$2,VLOOKUP(DATE(B$17,$M27,1),FADT!$N$3:$O$1000,2,FALSE),"")</f>
        <v>9.6461606724897037E-2</v>
      </c>
      <c r="C27" s="16">
        <f>IF(DATE(C$17,$M27,1)&lt;=FADT!$N$2,VLOOKUP(DATE(C$17,$M27,1),FADT!$N$3:$O$1000,2,FALSE),"")</f>
        <v>7.2245199792110817E-2</v>
      </c>
      <c r="D27" s="16">
        <f>IF(DATE(D$17,$M27,1)&lt;=FADT!$N$2,VLOOKUP(DATE(D$17,$M27,1),FADT!$N$3:$O$1000,2,FALSE),"")</f>
        <v>5.1098922049362748E-2</v>
      </c>
      <c r="E27" s="16">
        <f>IF(DATE(E$17,$M27,1)&lt;=FADT!$N$2,VLOOKUP(DATE(E$17,$M27,1),FADT!$N$3:$O$1000,2,FALSE),"")</f>
        <v>3.3020854018400658E-2</v>
      </c>
      <c r="F27" s="16">
        <f>IF(DATE(F$17,$M27,1)&lt;=FADT!$N$2,VLOOKUP(DATE(F$17,$M27,1),FADT!$N$3:$O$1000,2,FALSE),"")</f>
        <v>1.7678969885584789E-2</v>
      </c>
      <c r="G27" s="16">
        <f>IF(DATE(G$17,$M27,1)&lt;=FADT!$N$2,VLOOKUP(DATE(G$17,$M27,1),FADT!$N$3:$O$1000,2,FALSE),"")</f>
        <v>9.1351103416640132E-3</v>
      </c>
      <c r="H27" s="16">
        <f>IF(DATE(H$17,$M27,1)&lt;=FADT!$N$2,VLOOKUP(DATE(H$17,$M27,1),FADT!$N$3:$O$1000,2,FALSE),"")</f>
        <v>3.7153043043451619E-3</v>
      </c>
      <c r="I27" s="16">
        <f>IF(DATE(I$17,$M27,1)&lt;=FADT!$N$2,VLOOKUP(DATE(I$17,$M27,1),FADT!$N$3:$O$1000,2,FALSE),"")</f>
        <v>1.2262994810102203E-3</v>
      </c>
      <c r="J27" s="16">
        <f>IF(DATE(J$17,$M27,1)&lt;=FADT!$N$2,VLOOKUP(DATE(J$17,$M27,1),FADT!$N$3:$O$1000,2,FALSE),"")</f>
        <v>3.7582794738307641E-4</v>
      </c>
      <c r="K27" s="16">
        <f>IF(DATE(K$17,$M27,1)&lt;=FADT!$N$2,VLOOKUP(DATE(K$17,$M27,1),FADT!$N$3:$O$1000,2,FALSE),"")</f>
        <v>0.19034024542657896</v>
      </c>
      <c r="L27" s="16">
        <f>IF(DATE(L$17,$M27,1)&lt;=FADT!$N$2,VLOOKUP(DATE(L$17,$M27,1),FADT!$N$3:$O$1000,2,FALSE),"")</f>
        <v>5.1616473856288585E-2</v>
      </c>
      <c r="M27" s="11">
        <v>10</v>
      </c>
    </row>
    <row r="28" spans="1:13" ht="12.75" x14ac:dyDescent="0.2">
      <c r="A28" s="10" t="s">
        <v>13</v>
      </c>
      <c r="B28" s="16">
        <f>IF(DATE(B$17,$M28,1)&lt;=FADT!$N$2,VLOOKUP(DATE(B$17,$M28,1),FADT!$N$3:$O$1000,2,FALSE),"")</f>
        <v>9.6461606724897037E-2</v>
      </c>
      <c r="C28" s="16">
        <f>IF(DATE(C$17,$M28,1)&lt;=FADT!$N$2,VLOOKUP(DATE(C$17,$M28,1),FADT!$N$3:$O$1000,2,FALSE),"")</f>
        <v>7.2245199792110817E-2</v>
      </c>
      <c r="D28" s="16">
        <f>IF(DATE(D$17,$M28,1)&lt;=FADT!$N$2,VLOOKUP(DATE(D$17,$M28,1),FADT!$N$3:$O$1000,2,FALSE),"")</f>
        <v>5.1098922049362748E-2</v>
      </c>
      <c r="E28" s="16">
        <f>IF(DATE(E$17,$M28,1)&lt;=FADT!$N$2,VLOOKUP(DATE(E$17,$M28,1),FADT!$N$3:$O$1000,2,FALSE),"")</f>
        <v>3.3020854018400658E-2</v>
      </c>
      <c r="F28" s="16">
        <f>IF(DATE(F$17,$M28,1)&lt;=FADT!$N$2,VLOOKUP(DATE(F$17,$M28,1),FADT!$N$3:$O$1000,2,FALSE),"")</f>
        <v>1.7678969885584789E-2</v>
      </c>
      <c r="G28" s="16">
        <f>IF(DATE(G$17,$M28,1)&lt;=FADT!$N$2,VLOOKUP(DATE(G$17,$M28,1),FADT!$N$3:$O$1000,2,FALSE),"")</f>
        <v>9.1351103416640132E-3</v>
      </c>
      <c r="H28" s="16">
        <f>IF(DATE(H$17,$M28,1)&lt;=FADT!$N$2,VLOOKUP(DATE(H$17,$M28,1),FADT!$N$3:$O$1000,2,FALSE),"")</f>
        <v>3.7153043043451619E-3</v>
      </c>
      <c r="I28" s="16">
        <f>IF(DATE(I$17,$M28,1)&lt;=FADT!$N$2,VLOOKUP(DATE(I$17,$M28,1),FADT!$N$3:$O$1000,2,FALSE),"")</f>
        <v>1.2262994810102203E-3</v>
      </c>
      <c r="J28" s="16">
        <f>IF(DATE(J$17,$M28,1)&lt;=FADT!$N$2,VLOOKUP(DATE(J$17,$M28,1),FADT!$N$3:$O$1000,2,FALSE),"")</f>
        <v>3.7582794738307641E-4</v>
      </c>
      <c r="K28" s="16">
        <f>IF(DATE(K$17,$M28,1)&lt;=FADT!$N$2,VLOOKUP(DATE(K$17,$M28,1),FADT!$N$3:$O$1000,2,FALSE),"")</f>
        <v>0.18679464032026785</v>
      </c>
      <c r="L28" s="16">
        <f>IF(DATE(L$17,$M28,1)&lt;=FADT!$N$2,VLOOKUP(DATE(L$17,$M28,1),FADT!$N$3:$O$1000,2,FALSE),"")</f>
        <v>4.7276764700408681E-2</v>
      </c>
      <c r="M28" s="11">
        <v>11</v>
      </c>
    </row>
    <row r="29" spans="1:13" ht="12.75" x14ac:dyDescent="0.2">
      <c r="A29" s="12" t="s">
        <v>14</v>
      </c>
      <c r="B29" s="16">
        <f>IF(DATE(B$17,$M29,1)&lt;=FADT!$N$2,VLOOKUP(DATE(B$17,$M29,1),FADT!$N$3:$O$1000,2,FALSE),"")</f>
        <v>9.6461606724897037E-2</v>
      </c>
      <c r="C29" s="16">
        <f>IF(DATE(C$17,$M29,1)&lt;=FADT!$N$2,VLOOKUP(DATE(C$17,$M29,1),FADT!$N$3:$O$1000,2,FALSE),"")</f>
        <v>7.2245199792110817E-2</v>
      </c>
      <c r="D29" s="16">
        <f>IF(DATE(D$17,$M29,1)&lt;=FADT!$N$2,VLOOKUP(DATE(D$17,$M29,1),FADT!$N$3:$O$1000,2,FALSE),"")</f>
        <v>5.1098922049362748E-2</v>
      </c>
      <c r="E29" s="16">
        <f>IF(DATE(E$17,$M29,1)&lt;=FADT!$N$2,VLOOKUP(DATE(E$17,$M29,1),FADT!$N$3:$O$1000,2,FALSE),"")</f>
        <v>3.3020854018400658E-2</v>
      </c>
      <c r="F29" s="16">
        <f>IF(DATE(F$17,$M29,1)&lt;=FADT!$N$2,VLOOKUP(DATE(F$17,$M29,1),FADT!$N$3:$O$1000,2,FALSE),"")</f>
        <v>1.7678969885584789E-2</v>
      </c>
      <c r="G29" s="16">
        <f>IF(DATE(G$17,$M29,1)&lt;=FADT!$N$2,VLOOKUP(DATE(G$17,$M29,1),FADT!$N$3:$O$1000,2,FALSE),"")</f>
        <v>9.1351103416640132E-3</v>
      </c>
      <c r="H29" s="16">
        <f>IF(DATE(H$17,$M29,1)&lt;=FADT!$N$2,VLOOKUP(DATE(H$17,$M29,1),FADT!$N$3:$O$1000,2,FALSE),"")</f>
        <v>3.7153043043451619E-3</v>
      </c>
      <c r="I29" s="16">
        <f>IF(DATE(I$17,$M29,1)&lt;=FADT!$N$2,VLOOKUP(DATE(I$17,$M29,1),FADT!$N$3:$O$1000,2,FALSE),"")</f>
        <v>1.2262994810102203E-3</v>
      </c>
      <c r="J29" s="16">
        <f>IF(DATE(J$17,$M29,1)&lt;=FADT!$N$2,VLOOKUP(DATE(J$17,$M29,1),FADT!$N$3:$O$1000,2,FALSE),"")</f>
        <v>3.7582794738307641E-4</v>
      </c>
      <c r="K29" s="16">
        <f>IF(DATE(K$17,$M29,1)&lt;=FADT!$N$2,VLOOKUP(DATE(K$17,$M29,1),FADT!$N$3:$O$1000,2,FALSE),"")</f>
        <v>0.18084747122890529</v>
      </c>
      <c r="L29" s="16">
        <f>IF(DATE(L$17,$M29,1)&lt;=FADT!$N$2,VLOOKUP(DATE(L$17,$M29,1),FADT!$N$3:$O$1000,2,FALSE),"")</f>
        <v>4.1897068041762645E-2</v>
      </c>
      <c r="M29" s="11">
        <v>12</v>
      </c>
    </row>
    <row r="30" spans="1:13" ht="12.75" x14ac:dyDescent="0.2">
      <c r="A30" s="13"/>
      <c r="B30" s="9">
        <v>1988</v>
      </c>
      <c r="C30" s="9">
        <v>1989</v>
      </c>
      <c r="D30" s="9">
        <v>1990</v>
      </c>
      <c r="E30" s="9">
        <v>1991</v>
      </c>
      <c r="F30" s="9">
        <v>1992</v>
      </c>
      <c r="G30" s="9">
        <v>1993</v>
      </c>
      <c r="H30" s="9">
        <v>1994</v>
      </c>
      <c r="I30" s="9">
        <v>1995</v>
      </c>
      <c r="J30" s="14">
        <v>1996</v>
      </c>
      <c r="K30" s="9">
        <v>1997</v>
      </c>
      <c r="L30" s="15">
        <v>1998</v>
      </c>
    </row>
    <row r="31" spans="1:13" ht="12.75" x14ac:dyDescent="0.2">
      <c r="A31" s="10" t="s">
        <v>3</v>
      </c>
      <c r="B31" s="16">
        <f>IF(DATE(B$30,$M31,1)&lt;=FADT!$N$2,VLOOKUP(DATE(B$30,$M31,1),FADT!$N$3:$O$1000,2,FALSE),"")</f>
        <v>3.6713004561373448E-2</v>
      </c>
      <c r="C31" s="16">
        <f>IF(DATE(C$30,$M31,1)&lt;=FADT!$N$2,VLOOKUP(DATE(C$30,$M31,1),FADT!$N$3:$O$1000,2,FALSE),"")</f>
        <v>3.5511011962325468E-3</v>
      </c>
      <c r="D31" s="16">
        <f>IF(DATE(D$30,$M31,1)&lt;=FADT!$N$2,VLOOKUP(DATE(D$30,$M31,1),FADT!$N$3:$O$1000,2,FALSE),"")</f>
        <v>0.19859507330479315</v>
      </c>
      <c r="E31" s="16">
        <f>IF(DATE(E$30,$M31,1)&lt;=FADT!$N$2,VLOOKUP(DATE(E$30,$M31,1),FADT!$N$3:$O$1000,2,FALSE),"")</f>
        <v>1.5796854179888208E-2</v>
      </c>
      <c r="F31" s="16">
        <f>IF(DATE(F$30,$M31,1)&lt;=FADT!$N$2,VLOOKUP(DATE(F$30,$M31,1),FADT!$N$3:$O$1000,2,FALSE),"")</f>
        <v>3.0173426517772382E-3</v>
      </c>
      <c r="G31" s="16">
        <f>IF(DATE(G$30,$M31,1)&lt;=FADT!$N$2,VLOOKUP(DATE(G$30,$M31,1),FADT!$N$3:$O$1000,2,FALSE),"")</f>
        <v>2.4019227187624197E-4</v>
      </c>
      <c r="H31" s="16">
        <f>IF(DATE(H$30,$M31,1)&lt;=FADT!$N$2,VLOOKUP(DATE(H$30,$M31,1),FADT!$N$3:$O$1000,2,FALSE),"")</f>
        <v>9.328799890590659E-3</v>
      </c>
      <c r="I31" s="16">
        <f>IF(DATE(I$30,$M31,1)&lt;=FADT!$N$2,VLOOKUP(DATE(I$30,$M31,1),FADT!$N$3:$O$1000,2,FALSE),"")</f>
        <v>2.4406551274415702</v>
      </c>
      <c r="J31" s="16">
        <f>IF(DATE(J$30,$M31,1)&lt;=FADT!$N$2,VLOOKUP(DATE(J$30,$M31,1),FADT!$N$3:$O$1000,2,FALSE),"")</f>
        <v>1.8542822026560466</v>
      </c>
      <c r="K31" s="16">
        <f>IF(DATE(K$30,$M31,1)&lt;=FADT!$N$2,VLOOKUP(DATE(K$30,$M31,1),FADT!$N$3:$O$1000,2,FALSE),"")</f>
        <v>1.6920935076554033</v>
      </c>
      <c r="L31" s="16">
        <f>IF(DATE(L$30,$M31,1)&lt;=FADT!$N$2,VLOOKUP(DATE(L$30,$M31,1),FADT!$N$3:$O$1000,2,FALSE),"")</f>
        <v>1.5412794856549001</v>
      </c>
      <c r="M31" s="11">
        <v>1</v>
      </c>
    </row>
    <row r="32" spans="1:13" ht="12.75" x14ac:dyDescent="0.2">
      <c r="A32" s="10" t="s">
        <v>4</v>
      </c>
      <c r="B32" s="16">
        <f>IF(DATE(B$30,$M32,1)&lt;=FADT!$N$2,VLOOKUP(DATE(B$30,$M32,1),FADT!$N$3:$O$1000,2,FALSE),"")</f>
        <v>3.1503660133423039E-2</v>
      </c>
      <c r="C32" s="16">
        <f>IF(DATE(C$30,$M32,1)&lt;=FADT!$N$2,VLOOKUP(DATE(C$30,$M32,1),FADT!$N$3:$O$1000,2,FALSE),"")</f>
        <v>2.9017802713267393</v>
      </c>
      <c r="D32" s="16">
        <f>IF(DATE(D$30,$M32,1)&lt;=FADT!$N$2,VLOOKUP(DATE(D$30,$M32,1),FADT!$N$3:$O$1000,2,FALSE),"")</f>
        <v>0.12721483140400561</v>
      </c>
      <c r="E32" s="16">
        <f>IF(DATE(E$30,$M32,1)&lt;=FADT!$N$2,VLOOKUP(DATE(E$30,$M32,1),FADT!$N$3:$O$1000,2,FALSE),"")</f>
        <v>1.314104831535497E-2</v>
      </c>
      <c r="F32" s="16">
        <f>IF(DATE(F$30,$M32,1)&lt;=FADT!$N$2,VLOOKUP(DATE(F$30,$M32,1),FADT!$N$3:$O$1000,2,FALSE),"")</f>
        <v>2.4046403026595779E-3</v>
      </c>
      <c r="G32" s="16">
        <f>IF(DATE(G$30,$M32,1)&lt;=FADT!$N$2,VLOOKUP(DATE(G$30,$M32,1),FADT!$N$3:$O$1000,2,FALSE),"")</f>
        <v>1.8948585663950928E-4</v>
      </c>
      <c r="H32" s="16">
        <f>IF(DATE(H$30,$M32,1)&lt;=FADT!$N$2,VLOOKUP(DATE(H$30,$M32,1),FADT!$N$3:$O$1000,2,FALSE),"")</f>
        <v>6.5955881579402281E-3</v>
      </c>
      <c r="I32" s="16">
        <f>IF(DATE(I$30,$M32,1)&lt;=FADT!$N$2,VLOOKUP(DATE(I$30,$M32,1),FADT!$N$3:$O$1000,2,FALSE),"")</f>
        <v>2.3904251243045587</v>
      </c>
      <c r="J32" s="16">
        <f>IF(DATE(J$30,$M32,1)&lt;=FADT!$N$2,VLOOKUP(DATE(J$30,$M32,1),FADT!$N$3:$O$1000,2,FALSE),"")</f>
        <v>1.8313428027093097</v>
      </c>
      <c r="K32" s="16">
        <f>IF(DATE(K$30,$M32,1)&lt;=FADT!$N$2,VLOOKUP(DATE(K$30,$M32,1),FADT!$N$3:$O$1000,2,FALSE),"")</f>
        <v>1.6795973037157583</v>
      </c>
      <c r="L32" s="16">
        <f>IF(DATE(L$30,$M32,1)&lt;=FADT!$N$2,VLOOKUP(DATE(L$30,$M32,1),FADT!$N$3:$O$1000,2,FALSE),"")</f>
        <v>1.5238180545676097</v>
      </c>
      <c r="M32" s="11">
        <v>2</v>
      </c>
    </row>
    <row r="33" spans="1:13" ht="12.75" x14ac:dyDescent="0.2">
      <c r="A33" s="10" t="s">
        <v>5</v>
      </c>
      <c r="B33" s="16">
        <f>IF(DATE(B$30,$M33,1)&lt;=FADT!$N$2,VLOOKUP(DATE(B$30,$M33,1),FADT!$N$3:$O$1000,2,FALSE),"")</f>
        <v>2.6706395628037744E-2</v>
      </c>
      <c r="C33" s="16">
        <f>IF(DATE(C$30,$M33,1)&lt;=FADT!$N$2,VLOOKUP(DATE(C$30,$M33,1),FADT!$N$3:$O$1000,2,FALSE),"")</f>
        <v>2.4522893637684242</v>
      </c>
      <c r="D33" s="16">
        <f>IF(DATE(D$30,$M33,1)&lt;=FADT!$N$2,VLOOKUP(DATE(D$30,$M33,1),FADT!$N$3:$O$1000,2,FALSE),"")</f>
        <v>7.3628215883786083E-2</v>
      </c>
      <c r="E33" s="16">
        <f>IF(DATE(E$30,$M33,1)&lt;=FADT!$N$2,VLOOKUP(DATE(E$30,$M33,1),FADT!$N$3:$O$1000,2,FALSE),"")</f>
        <v>1.2281353565752308E-2</v>
      </c>
      <c r="F33" s="16">
        <f>IF(DATE(F$30,$M33,1)&lt;=FADT!$N$2,VLOOKUP(DATE(F$30,$M33,1),FADT!$N$3:$O$1000,2,FALSE),"")</f>
        <v>1.9143700854805956E-3</v>
      </c>
      <c r="G33" s="16">
        <f>IF(DATE(G$30,$M33,1)&lt;=FADT!$N$2,VLOOKUP(DATE(G$30,$M33,1),FADT!$N$3:$O$1000,2,FALSE),"")</f>
        <v>1.4990969670847253E-4</v>
      </c>
      <c r="H33" s="16">
        <f>IF(DATE(H$30,$M33,1)&lt;=FADT!$N$2,VLOOKUP(DATE(H$30,$M33,1),FADT!$N$3:$O$1000,2,FALSE),"")</f>
        <v>4.7158502487775113E-3</v>
      </c>
      <c r="I33" s="16">
        <f>IF(DATE(I$30,$M33,1)&lt;=FADT!$N$2,VLOOKUP(DATE(I$30,$M33,1),FADT!$N$3:$O$1000,2,FALSE),"")</f>
        <v>2.346934088706734</v>
      </c>
      <c r="J33" s="16">
        <f>IF(DATE(J$30,$M33,1)&lt;=FADT!$N$2,VLOOKUP(DATE(J$30,$M33,1),FADT!$N$3:$O$1000,2,FALSE),"")</f>
        <v>1.8138841675961963</v>
      </c>
      <c r="K33" s="16">
        <f>IF(DATE(K$30,$M33,1)&lt;=FADT!$N$2,VLOOKUP(DATE(K$30,$M33,1),FADT!$N$3:$O$1000,2,FALSE),"")</f>
        <v>1.6685581231728468</v>
      </c>
      <c r="L33" s="16">
        <f>IF(DATE(L$30,$M33,1)&lt;=FADT!$N$2,VLOOKUP(DATE(L$30,$M33,1),FADT!$N$3:$O$1000,2,FALSE),"")</f>
        <v>1.5170504923213639</v>
      </c>
      <c r="M33" s="11">
        <v>3</v>
      </c>
    </row>
    <row r="34" spans="1:13" ht="12.75" x14ac:dyDescent="0.2">
      <c r="A34" s="10" t="s">
        <v>6</v>
      </c>
      <c r="B34" s="16">
        <f>IF(DATE(B$30,$M34,1)&lt;=FADT!$N$2,VLOOKUP(DATE(B$30,$M34,1),FADT!$N$3:$O$1000,2,FALSE),"")</f>
        <v>2.3021575988296586E-2</v>
      </c>
      <c r="C34" s="16">
        <f>IF(DATE(C$30,$M34,1)&lt;=FADT!$N$2,VLOOKUP(DATE(C$30,$M34,1),FADT!$N$3:$O$1000,2,FALSE),"")</f>
        <v>2.0462475511913931</v>
      </c>
      <c r="D34" s="16">
        <f>IF(DATE(D$30,$M34,1)&lt;=FADT!$N$2,VLOOKUP(DATE(D$30,$M34,1),FADT!$N$3:$O$1000,2,FALSE),"")</f>
        <v>3.9945863652227694E-2</v>
      </c>
      <c r="E34" s="16">
        <f>IF(DATE(E$30,$M34,1)&lt;=FADT!$N$2,VLOOKUP(DATE(E$30,$M34,1),FADT!$N$3:$O$1000,2,FALSE),"")</f>
        <v>1.1319219876269408E-2</v>
      </c>
      <c r="F34" s="16">
        <f>IF(DATE(F$30,$M34,1)&lt;=FADT!$N$2,VLOOKUP(DATE(F$30,$M34,1),FADT!$N$3:$O$1000,2,FALSE),"")</f>
        <v>1.5404924704683731E-3</v>
      </c>
      <c r="G34" s="16">
        <f>IF(DATE(G$30,$M34,1)&lt;=FADT!$N$2,VLOOKUP(DATE(G$30,$M34,1),FADT!$N$3:$O$1000,2,FALSE),"")</f>
        <v>1.1915562889156072E-4</v>
      </c>
      <c r="H34" s="16">
        <f>IF(DATE(H$30,$M34,1)&lt;=FADT!$N$2,VLOOKUP(DATE(H$30,$M34,1),FADT!$N$3:$O$1000,2,FALSE),"")</f>
        <v>3.3245331327300042E-3</v>
      </c>
      <c r="I34" s="16">
        <f>IF(DATE(I$30,$M34,1)&lt;=FADT!$N$2,VLOOKUP(DATE(I$30,$M34,1),FADT!$N$3:$O$1000,2,FALSE),"")</f>
        <v>2.2941727048408049</v>
      </c>
      <c r="J34" s="16">
        <f>IF(DATE(J$30,$M34,1)&lt;=FADT!$N$2,VLOOKUP(DATE(J$30,$M34,1),FADT!$N$3:$O$1000,2,FALSE),"")</f>
        <v>1.7992401519990759</v>
      </c>
      <c r="K34" s="16">
        <f>IF(DATE(K$30,$M34,1)&lt;=FADT!$N$2,VLOOKUP(DATE(K$30,$M34,1),FADT!$N$3:$O$1000,2,FALSE),"")</f>
        <v>1.6580856541810394</v>
      </c>
      <c r="L34" s="16">
        <f>IF(DATE(L$30,$M34,1)&lt;=FADT!$N$2,VLOOKUP(DATE(L$30,$M34,1),FADT!$N$3:$O$1000,2,FALSE),"")</f>
        <v>1.5035262734913095</v>
      </c>
      <c r="M34" s="11">
        <v>4</v>
      </c>
    </row>
    <row r="35" spans="1:13" ht="12.75" x14ac:dyDescent="0.2">
      <c r="A35" s="10" t="s">
        <v>7</v>
      </c>
      <c r="B35" s="16">
        <f>IF(DATE(B$30,$M35,1)&lt;=FADT!$N$2,VLOOKUP(DATE(B$30,$M35,1),FADT!$N$3:$O$1000,2,FALSE),"")</f>
        <v>1.9300064257853161E-2</v>
      </c>
      <c r="C35" s="16">
        <f>IF(DATE(C$30,$M35,1)&lt;=FADT!$N$2,VLOOKUP(DATE(C$30,$M35,1),FADT!$N$3:$O$1000,2,FALSE),"")</f>
        <v>1.8440743084579179</v>
      </c>
      <c r="D35" s="16">
        <f>IF(DATE(D$30,$M35,1)&lt;=FADT!$N$2,VLOOKUP(DATE(D$30,$M35,1),FADT!$N$3:$O$1000,2,FALSE),"")</f>
        <v>3.9945863652227694E-2</v>
      </c>
      <c r="E35" s="16">
        <f>IF(DATE(E$30,$M35,1)&lt;=FADT!$N$2,VLOOKUP(DATE(E$30,$M35,1),FADT!$N$3:$O$1000,2,FALSE),"")</f>
        <v>1.0391279166284188E-2</v>
      </c>
      <c r="F35" s="16">
        <f>IF(DATE(F$30,$M35,1)&lt;=FADT!$N$2,VLOOKUP(DATE(F$30,$M35,1),FADT!$N$3:$O$1000,2,FALSE),"")</f>
        <v>1.2722931296333816E-3</v>
      </c>
      <c r="G35" s="16">
        <f>IF(DATE(G$30,$M35,1)&lt;=FADT!$N$2,VLOOKUP(DATE(G$30,$M35,1),FADT!$N$3:$O$1000,2,FALSE),"")</f>
        <v>9.2930610584589541E-5</v>
      </c>
      <c r="H35" s="16">
        <f>IF(DATE(H$30,$M35,1)&lt;=FADT!$N$2,VLOOKUP(DATE(H$30,$M35,1),FADT!$N$3:$O$1000,2,FALSE),"")</f>
        <v>2.2775454769678729E-3</v>
      </c>
      <c r="I35" s="16">
        <f>IF(DATE(I$30,$M35,1)&lt;=FADT!$N$2,VLOOKUP(DATE(I$30,$M35,1),FADT!$N$3:$O$1000,2,FALSE),"")</f>
        <v>2.2173053792580655</v>
      </c>
      <c r="J35" s="16">
        <f>IF(DATE(J$30,$M35,1)&lt;=FADT!$N$2,VLOOKUP(DATE(J$30,$M35,1),FADT!$N$3:$O$1000,2,FALSE),"")</f>
        <v>1.7874483551998228</v>
      </c>
      <c r="K35" s="16">
        <f>IF(DATE(K$30,$M35,1)&lt;=FADT!$N$2,VLOOKUP(DATE(K$30,$M35,1),FADT!$N$3:$O$1000,2,FALSE),"")</f>
        <v>1.6478508525359388</v>
      </c>
      <c r="L35" s="16">
        <f>IF(DATE(L$30,$M35,1)&lt;=FADT!$N$2,VLOOKUP(DATE(L$30,$M35,1),FADT!$N$3:$O$1000,2,FALSE),"")</f>
        <v>1.4964629682810231</v>
      </c>
      <c r="M35" s="11">
        <v>5</v>
      </c>
    </row>
    <row r="36" spans="1:13" ht="12.75" x14ac:dyDescent="0.2">
      <c r="A36" s="10" t="s">
        <v>8</v>
      </c>
      <c r="B36" s="16">
        <f>IF(DATE(B$30,$M36,1)&lt;=FADT!$N$2,VLOOKUP(DATE(B$30,$M36,1),FADT!$N$3:$O$1000,2,FALSE),"")</f>
        <v>1.6385355325734822E-2</v>
      </c>
      <c r="C36" s="16">
        <f>IF(DATE(C$30,$M36,1)&lt;=FADT!$N$2,VLOOKUP(DATE(C$30,$M36,1),FADT!$N$3:$O$1000,2,FALSE),"")</f>
        <v>1.6773461055647789</v>
      </c>
      <c r="D36" s="16">
        <f>IF(DATE(D$30,$M36,1)&lt;=FADT!$N$2,VLOOKUP(DATE(D$30,$M36,1),FADT!$N$3:$O$1000,2,FALSE),"")</f>
        <v>3.7906494260986613E-2</v>
      </c>
      <c r="E36" s="16">
        <f>IF(DATE(E$30,$M36,1)&lt;=FADT!$N$2,VLOOKUP(DATE(E$30,$M36,1),FADT!$N$3:$O$1000,2,FALSE),"")</f>
        <v>9.5341583322178063E-3</v>
      </c>
      <c r="F36" s="16">
        <f>IF(DATE(F$30,$M36,1)&lt;=FADT!$N$2,VLOOKUP(DATE(F$30,$M36,1),FADT!$N$3:$O$1000,2,FALSE),"")</f>
        <v>1.0619256835749538E-3</v>
      </c>
      <c r="G36" s="16">
        <f>IF(DATE(G$30,$M36,1)&lt;=FADT!$N$2,VLOOKUP(DATE(G$30,$M36,1),FADT!$N$3:$O$1000,2,FALSE),"")</f>
        <v>7.2218379378760915E-5</v>
      </c>
      <c r="H36" s="16">
        <f>IF(DATE(H$30,$M36,1)&lt;=FADT!$N$2,VLOOKUP(DATE(H$30,$M36,1),FADT!$N$3:$O$1000,2,FALSE),"")</f>
        <v>1.5552755237420602E-3</v>
      </c>
      <c r="I36" s="16">
        <f>IF(DATE(I$30,$M36,1)&lt;=FADT!$N$2,VLOOKUP(DATE(I$30,$M36,1),FADT!$N$3:$O$1000,2,FALSE),"")</f>
        <v>2.1475715824057682</v>
      </c>
      <c r="J36" s="16">
        <f>IF(DATE(J$30,$M36,1)&lt;=FADT!$N$2,VLOOKUP(DATE(J$30,$M36,1),FADT!$N$3:$O$1000,2,FALSE),"")</f>
        <v>1.7769854647831795</v>
      </c>
      <c r="K36" s="16">
        <f>IF(DATE(K$30,$M36,1)&lt;=FADT!$N$2,VLOOKUP(DATE(K$30,$M36,1),FADT!$N$3:$O$1000,2,FALSE),"")</f>
        <v>1.6374465173646042</v>
      </c>
      <c r="L36" s="16">
        <f>IF(DATE(L$30,$M36,1)&lt;=FADT!$N$2,VLOOKUP(DATE(L$30,$M36,1),FADT!$N$3:$O$1000,2,FALSE),"")</f>
        <v>1.4896952826121164</v>
      </c>
      <c r="M36" s="11">
        <v>6</v>
      </c>
    </row>
    <row r="37" spans="1:13" ht="12.75" x14ac:dyDescent="0.2">
      <c r="A37" s="10" t="s">
        <v>9</v>
      </c>
      <c r="B37" s="16">
        <f>IF(DATE(B$30,$M37,1)&lt;=FADT!$N$2,VLOOKUP(DATE(B$30,$M37,1),FADT!$N$3:$O$1000,2,FALSE),"")</f>
        <v>1.3707751656008417E-2</v>
      </c>
      <c r="C37" s="16">
        <f>IF(DATE(C$30,$M37,1)&lt;=FADT!$N$2,VLOOKUP(DATE(C$30,$M37,1),FADT!$N$3:$O$1000,2,FALSE),"")</f>
        <v>1.3437043223301923</v>
      </c>
      <c r="D37" s="16">
        <f>IF(DATE(D$30,$M37,1)&lt;=FADT!$N$2,VLOOKUP(DATE(D$30,$M37,1),FADT!$N$3:$O$1000,2,FALSE),"")</f>
        <v>3.4583062002542297E-2</v>
      </c>
      <c r="E37" s="16">
        <f>IF(DATE(E$30,$M37,1)&lt;=FADT!$N$2,VLOOKUP(DATE(E$30,$M37,1),FADT!$N$3:$O$1000,2,FALSE),"")</f>
        <v>8.7149527716798951E-3</v>
      </c>
      <c r="F37" s="16">
        <f>IF(DATE(F$30,$M37,1)&lt;=FADT!$N$2,VLOOKUP(DATE(F$30,$M37,1),FADT!$N$3:$O$1000,2,FALSE),"")</f>
        <v>8.7726466486438164E-4</v>
      </c>
      <c r="G37" s="16">
        <f>IF(DATE(G$30,$M37,1)&lt;=FADT!$N$2,VLOOKUP(DATE(G$30,$M37,1),FADT!$N$3:$O$1000,2,FALSE),"")</f>
        <v>5.5518434331765777E-5</v>
      </c>
      <c r="H37" s="16">
        <f>IF(DATE(H$30,$M37,1)&lt;=FADT!$N$2,VLOOKUP(DATE(H$30,$M37,1),FADT!$N$3:$O$1000,2,FALSE),"")</f>
        <v>1.0589085436275825E-3</v>
      </c>
      <c r="I37" s="16">
        <f>IF(DATE(I$30,$M37,1)&lt;=FADT!$N$2,VLOOKUP(DATE(I$30,$M37,1),FADT!$N$3:$O$1000,2,FALSE),"")</f>
        <v>2.0873251175382612</v>
      </c>
      <c r="J37" s="16">
        <f>IF(DATE(J$30,$M37,1)&lt;=FADT!$N$2,VLOOKUP(DATE(J$30,$M37,1),FADT!$N$3:$O$1000,2,FALSE),"")</f>
        <v>1.7662133296854279</v>
      </c>
      <c r="K37" s="16">
        <f>IF(DATE(K$30,$M37,1)&lt;=FADT!$N$2,VLOOKUP(DATE(K$30,$M37,1),FADT!$N$3:$O$1000,2,FALSE),"")</f>
        <v>1.6268152795129869</v>
      </c>
      <c r="L37" s="16">
        <f>IF(DATE(L$30,$M37,1)&lt;=FADT!$N$2,VLOOKUP(DATE(L$30,$M37,1),FADT!$N$3:$O$1000,2,FALSE),"")</f>
        <v>1.4824121915152022</v>
      </c>
      <c r="M37" s="11">
        <v>7</v>
      </c>
    </row>
    <row r="38" spans="1:13" ht="12.75" x14ac:dyDescent="0.2">
      <c r="A38" s="10" t="s">
        <v>10</v>
      </c>
      <c r="B38" s="16">
        <f>IF(DATE(B$30,$M38,1)&lt;=FADT!$N$2,VLOOKUP(DATE(B$30,$M38,1),FADT!$N$3:$O$1000,2,FALSE),"")</f>
        <v>1.1054042048867216E-2</v>
      </c>
      <c r="C38" s="16">
        <f>IF(DATE(C$30,$M38,1)&lt;=FADT!$N$2,VLOOKUP(DATE(C$30,$M38,1),FADT!$N$3:$O$1000,2,FALSE),"")</f>
        <v>1.0435727883894006</v>
      </c>
      <c r="D38" s="16">
        <f>IF(DATE(D$30,$M38,1)&lt;=FADT!$N$2,VLOOKUP(DATE(D$30,$M38,1),FADT!$N$3:$O$1000,2,FALSE),"")</f>
        <v>3.1214967057083036E-2</v>
      </c>
      <c r="E38" s="16">
        <f>IF(DATE(E$30,$M38,1)&lt;=FADT!$N$2,VLOOKUP(DATE(E$30,$M38,1),FADT!$N$3:$O$1000,2,FALSE),"")</f>
        <v>7.9190847539117627E-3</v>
      </c>
      <c r="F38" s="16">
        <f>IF(DATE(F$30,$M38,1)&lt;=FADT!$N$2,VLOOKUP(DATE(F$30,$M38,1),FADT!$N$3:$O$1000,2,FALSE),"")</f>
        <v>7.0924461546154223E-4</v>
      </c>
      <c r="G38" s="16">
        <f>IF(DATE(G$30,$M38,1)&lt;=FADT!$N$2,VLOOKUP(DATE(G$30,$M38,1),FADT!$N$3:$O$1000,2,FALSE),"")</f>
        <v>4.2585283678580788E-5</v>
      </c>
      <c r="H38" s="16">
        <f>IF(DATE(H$30,$M38,1)&lt;=FADT!$N$2,VLOOKUP(DATE(H$30,$M38,1),FADT!$N$3:$O$1000,2,FALSE),"")</f>
        <v>2.7726413274437132</v>
      </c>
      <c r="I38" s="16">
        <f>IF(DATE(I$30,$M38,1)&lt;=FADT!$N$2,VLOOKUP(DATE(I$30,$M38,1),FADT!$N$3:$O$1000,2,FALSE),"")</f>
        <v>2.0267161704606358</v>
      </c>
      <c r="J38" s="16">
        <f>IF(DATE(J$30,$M38,1)&lt;=FADT!$N$2,VLOOKUP(DATE(J$30,$M38,1),FADT!$N$3:$O$1000,2,FALSE),"")</f>
        <v>1.75593932867336</v>
      </c>
      <c r="K38" s="16">
        <f>IF(DATE(K$30,$M38,1)&lt;=FADT!$N$2,VLOOKUP(DATE(K$30,$M38,1),FADT!$N$3:$O$1000,2,FALSE),"")</f>
        <v>1.6161808097846042</v>
      </c>
      <c r="L38" s="16">
        <f>IF(DATE(L$30,$M38,1)&lt;=FADT!$N$2,VLOOKUP(DATE(L$30,$M38,1),FADT!$N$3:$O$1000,2,FALSE),"")</f>
        <v>1.4742991234389178</v>
      </c>
      <c r="M38" s="11">
        <v>8</v>
      </c>
    </row>
    <row r="39" spans="1:13" ht="12.75" x14ac:dyDescent="0.2">
      <c r="A39" s="10" t="s">
        <v>11</v>
      </c>
      <c r="B39" s="16">
        <f>IF(DATE(B$30,$M39,1)&lt;=FADT!$N$2,VLOOKUP(DATE(B$30,$M39,1),FADT!$N$3:$O$1000,2,FALSE),"")</f>
        <v>9.1603412009988797E-3</v>
      </c>
      <c r="C39" s="16">
        <f>IF(DATE(C$30,$M39,1)&lt;=FADT!$N$2,VLOOKUP(DATE(C$30,$M39,1),FADT!$N$3:$O$1000,2,FALSE),"")</f>
        <v>0.80684458666259518</v>
      </c>
      <c r="D39" s="16">
        <f>IF(DATE(D$30,$M39,1)&lt;=FADT!$N$2,VLOOKUP(DATE(D$30,$M39,1),FADT!$N$3:$O$1000,2,FALSE),"")</f>
        <v>2.8228402113477154E-2</v>
      </c>
      <c r="E39" s="16">
        <f>IF(DATE(E$30,$M39,1)&lt;=FADT!$N$2,VLOOKUP(DATE(E$30,$M39,1),FADT!$N$3:$O$1000,2,FALSE),"")</f>
        <v>7.0737693201534287E-3</v>
      </c>
      <c r="F39" s="16">
        <f>IF(DATE(F$30,$M39,1)&lt;=FADT!$N$2,VLOOKUP(DATE(F$30,$M39,1),FADT!$N$3:$O$1000,2,FALSE),"")</f>
        <v>5.7559212888935523E-4</v>
      </c>
      <c r="G39" s="16">
        <f>IF(DATE(G$30,$M39,1)&lt;=FADT!$N$2,VLOOKUP(DATE(G$30,$M39,1),FADT!$N$3:$O$1000,2,FALSE),"")</f>
        <v>3.1937365890641063E-2</v>
      </c>
      <c r="H39" s="16">
        <f>IF(DATE(H$30,$M39,1)&lt;=FADT!$N$2,VLOOKUP(DATE(H$30,$M39,1),FADT!$N$3:$O$1000,2,FALSE),"")</f>
        <v>2.7147838539483655</v>
      </c>
      <c r="I39" s="16">
        <f>IF(DATE(I$30,$M39,1)&lt;=FADT!$N$2,VLOOKUP(DATE(I$30,$M39,1),FADT!$N$3:$O$1000,2,FALSE),"")</f>
        <v>1.975270256626791</v>
      </c>
      <c r="J39" s="16">
        <f>IF(DATE(J$30,$M39,1)&lt;=FADT!$N$2,VLOOKUP(DATE(J$30,$M39,1),FADT!$N$3:$O$1000,2,FALSE),"")</f>
        <v>1.7449895194388809</v>
      </c>
      <c r="K39" s="16">
        <f>IF(DATE(K$30,$M39,1)&lt;=FADT!$N$2,VLOOKUP(DATE(K$30,$M39,1),FADT!$N$3:$O$1000,2,FALSE),"")</f>
        <v>1.6061104969686111</v>
      </c>
      <c r="L39" s="16">
        <f>IF(DATE(L$30,$M39,1)&lt;=FADT!$N$2,VLOOKUP(DATE(L$30,$M39,1),FADT!$N$3:$O$1000,2,FALSE),"")</f>
        <v>1.4687926199068868</v>
      </c>
      <c r="M39" s="11">
        <v>9</v>
      </c>
    </row>
    <row r="40" spans="1:13" ht="12.75" x14ac:dyDescent="0.2">
      <c r="A40" s="10" t="s">
        <v>12</v>
      </c>
      <c r="B40" s="16">
        <f>IF(DATE(B$30,$M40,1)&lt;=FADT!$N$2,VLOOKUP(DATE(B$30,$M40,1),FADT!$N$3:$O$1000,2,FALSE),"")</f>
        <v>7.3867309586675214E-3</v>
      </c>
      <c r="C40" s="16">
        <f>IF(DATE(C$30,$M40,1)&lt;=FADT!$N$2,VLOOKUP(DATE(C$30,$M40,1),FADT!$N$3:$O$1000,2,FALSE),"")</f>
        <v>0.59348627191069891</v>
      </c>
      <c r="D40" s="16">
        <f>IF(DATE(D$30,$M40,1)&lt;=FADT!$N$2,VLOOKUP(DATE(D$30,$M40,1),FADT!$N$3:$O$1000,2,FALSE),"")</f>
        <v>2.5014091372155208E-2</v>
      </c>
      <c r="E40" s="16">
        <f>IF(DATE(E$30,$M40,1)&lt;=FADT!$N$2,VLOOKUP(DATE(E$30,$M40,1),FADT!$N$3:$O$1000,2,FALSE),"")</f>
        <v>6.0573465663242244E-3</v>
      </c>
      <c r="F40" s="16">
        <f>IF(DATE(F$30,$M40,1)&lt;=FADT!$N$2,VLOOKUP(DATE(F$30,$M40,1),FADT!$N$3:$O$1000,2,FALSE),"")</f>
        <v>4.5907808370128421E-4</v>
      </c>
      <c r="G40" s="16">
        <f>IF(DATE(G$30,$M40,1)&lt;=FADT!$N$2,VLOOKUP(DATE(G$30,$M40,1),FADT!$N$3:$O$1000,2,FALSE),"")</f>
        <v>2.3724086978636948E-2</v>
      </c>
      <c r="H40" s="16">
        <f>IF(DATE(H$30,$M40,1)&lt;=FADT!$N$2,VLOOKUP(DATE(H$30,$M40,1),FADT!$N$3:$O$1000,2,FALSE),"")</f>
        <v>2.6501441870812661</v>
      </c>
      <c r="I40" s="16">
        <f>IF(DATE(I$30,$M40,1)&lt;=FADT!$N$2,VLOOKUP(DATE(I$30,$M40,1),FADT!$N$3:$O$1000,2,FALSE),"")</f>
        <v>1.9376925843387105</v>
      </c>
      <c r="J40" s="16">
        <f>IF(DATE(J$30,$M40,1)&lt;=FADT!$N$2,VLOOKUP(DATE(J$30,$M40,1),FADT!$N$3:$O$1000,2,FALSE),"")</f>
        <v>1.7335136590161937</v>
      </c>
      <c r="K40" s="16">
        <f>IF(DATE(K$30,$M40,1)&lt;=FADT!$N$2,VLOOKUP(DATE(K$30,$M40,1),FADT!$N$3:$O$1000,2,FALSE),"")</f>
        <v>1.5957794209970759</v>
      </c>
      <c r="L40" s="16">
        <f>IF(DATE(L$30,$M40,1)&lt;=FADT!$N$2,VLOOKUP(DATE(L$30,$M40,1),FADT!$N$3:$O$1000,2,FALSE),"")</f>
        <v>1.4621951951862064</v>
      </c>
      <c r="M40" s="11">
        <v>10</v>
      </c>
    </row>
    <row r="41" spans="1:13" ht="12.75" x14ac:dyDescent="0.2">
      <c r="A41" s="10" t="s">
        <v>13</v>
      </c>
      <c r="B41" s="16">
        <f>IF(DATE(B$30,$M41,1)&lt;=FADT!$N$2,VLOOKUP(DATE(B$30,$M41,1),FADT!$N$3:$O$1000,2,FALSE),"")</f>
        <v>5.8045868976166386E-3</v>
      </c>
      <c r="C41" s="16">
        <f>IF(DATE(C$30,$M41,1)&lt;=FADT!$N$2,VLOOKUP(DATE(C$30,$M41,1),FADT!$N$3:$O$1000,2,FALSE),"")</f>
        <v>0.43125001592115891</v>
      </c>
      <c r="D41" s="16">
        <f>IF(DATE(D$30,$M41,1)&lt;=FADT!$N$2,VLOOKUP(DATE(D$30,$M41,1),FADT!$N$3:$O$1000,2,FALSE),"")</f>
        <v>2.1998145609141859E-2</v>
      </c>
      <c r="E41" s="16">
        <f>IF(DATE(E$30,$M41,1)&lt;=FADT!$N$2,VLOOKUP(DATE(E$30,$M41,1),FADT!$N$3:$O$1000,2,FALSE),"")</f>
        <v>5.0574823130368407E-3</v>
      </c>
      <c r="F41" s="16">
        <f>IF(DATE(F$30,$M41,1)&lt;=FADT!$N$2,VLOOKUP(DATE(F$30,$M41,1),FADT!$N$3:$O$1000,2,FALSE),"")</f>
        <v>3.6705692095820151E-4</v>
      </c>
      <c r="G41" s="16">
        <f>IF(DATE(G$30,$M41,1)&lt;=FADT!$N$2,VLOOKUP(DATE(G$30,$M41,1),FADT!$N$3:$O$1000,2,FALSE),"")</f>
        <v>1.7376464497646633E-2</v>
      </c>
      <c r="H41" s="16">
        <f>IF(DATE(H$30,$M41,1)&lt;=FADT!$N$2,VLOOKUP(DATE(H$30,$M41,1),FADT!$N$3:$O$1000,2,FALSE),"")</f>
        <v>2.5841174033093095</v>
      </c>
      <c r="I41" s="16">
        <f>IF(DATE(I$30,$M41,1)&lt;=FADT!$N$2,VLOOKUP(DATE(I$30,$M41,1),FADT!$N$3:$O$1000,2,FALSE),"")</f>
        <v>1.906164621499115</v>
      </c>
      <c r="J41" s="16">
        <f>IF(DATE(J$30,$M41,1)&lt;=FADT!$N$2,VLOOKUP(DATE(J$30,$M41,1),FADT!$N$3:$O$1000,2,FALSE),"")</f>
        <v>1.7207474338047959</v>
      </c>
      <c r="K41" s="16">
        <f>IF(DATE(K$30,$M41,1)&lt;=FADT!$N$2,VLOOKUP(DATE(K$30,$M41,1),FADT!$N$3:$O$1000,2,FALSE),"")</f>
        <v>1.585390357981225</v>
      </c>
      <c r="L41" s="16">
        <f>IF(DATE(L$30,$M41,1)&lt;=FADT!$N$2,VLOOKUP(DATE(L$30,$M41,1),FADT!$N$3:$O$1000,2,FALSE),"")</f>
        <v>1.4493079489045473</v>
      </c>
      <c r="M41" s="11">
        <v>11</v>
      </c>
    </row>
    <row r="42" spans="1:13" ht="12.75" x14ac:dyDescent="0.2">
      <c r="A42" s="12" t="s">
        <v>14</v>
      </c>
      <c r="B42" s="16">
        <f>IF(DATE(B$30,$M42,1)&lt;=FADT!$N$2,VLOOKUP(DATE(B$30,$M42,1),FADT!$N$3:$O$1000,2,FALSE),"")</f>
        <v>4.573465361288615E-3</v>
      </c>
      <c r="C42" s="16">
        <f>IF(DATE(C$30,$M42,1)&lt;=FADT!$N$2,VLOOKUP(DATE(C$30,$M42,1),FADT!$N$3:$O$1000,2,FALSE),"")</f>
        <v>0.30494273505950992</v>
      </c>
      <c r="D42" s="16">
        <f>IF(DATE(D$30,$M42,1)&lt;=FADT!$N$2,VLOOKUP(DATE(D$30,$M42,1),FADT!$N$3:$O$1000,2,FALSE),"")</f>
        <v>1.8859864205368532E-2</v>
      </c>
      <c r="E42" s="16">
        <f>IF(DATE(E$30,$M42,1)&lt;=FADT!$N$2,VLOOKUP(DATE(E$30,$M42,1),FADT!$N$3:$O$1000,2,FALSE),"")</f>
        <v>3.8748715239326089E-3</v>
      </c>
      <c r="F42" s="16">
        <f>IF(DATE(F$30,$M42,1)&lt;=FADT!$N$2,VLOOKUP(DATE(F$30,$M42,1),FADT!$N$3:$O$1000,2,FALSE),"")</f>
        <v>2.9771831618675645E-4</v>
      </c>
      <c r="G42" s="16">
        <f>IF(DATE(G$30,$M42,1)&lt;=FADT!$N$2,VLOOKUP(DATE(G$30,$M42,1),FADT!$N$3:$O$1000,2,FALSE),"")</f>
        <v>1.2761798250328022E-2</v>
      </c>
      <c r="H42" s="16">
        <f>IF(DATE(H$30,$M42,1)&lt;=FADT!$N$2,VLOOKUP(DATE(H$30,$M42,1),FADT!$N$3:$O$1000,2,FALSE),"")</f>
        <v>2.510777589908094</v>
      </c>
      <c r="I42" s="16">
        <f>IF(DATE(I$30,$M42,1)&lt;=FADT!$N$2,VLOOKUP(DATE(I$30,$M42,1),FADT!$N$3:$O$1000,2,FALSE),"")</f>
        <v>1.8791295841716378</v>
      </c>
      <c r="J42" s="16">
        <f>IF(DATE(J$30,$M42,1)&lt;=FADT!$N$2,VLOOKUP(DATE(J$30,$M42,1),FADT!$N$3:$O$1000,2,FALSE),"")</f>
        <v>1.7068434867616356</v>
      </c>
      <c r="K42" s="16">
        <f>IF(DATE(K$30,$M42,1)&lt;=FADT!$N$2,VLOOKUP(DATE(K$30,$M42,1),FADT!$N$3:$O$1000,2,FALSE),"")</f>
        <v>1.5614471277246946</v>
      </c>
      <c r="L42" s="16">
        <f>IF(DATE(L$30,$M42,1)&lt;=FADT!$N$2,VLOOKUP(DATE(L$30,$M42,1),FADT!$N$3:$O$1000,2,FALSE),"")</f>
        <v>1.4404692297110404</v>
      </c>
      <c r="M42" s="11">
        <v>12</v>
      </c>
    </row>
    <row r="43" spans="1:13" ht="12.75" x14ac:dyDescent="0.2">
      <c r="A43" s="13"/>
      <c r="B43" s="9">
        <v>1999</v>
      </c>
      <c r="C43" s="9">
        <v>2000</v>
      </c>
      <c r="D43" s="9">
        <v>2001</v>
      </c>
      <c r="E43" s="9">
        <v>2002</v>
      </c>
      <c r="F43" s="9">
        <v>2003</v>
      </c>
      <c r="G43" s="9">
        <v>2004</v>
      </c>
      <c r="H43" s="9">
        <v>2005</v>
      </c>
      <c r="I43" s="14">
        <v>2006</v>
      </c>
      <c r="J43" s="9">
        <v>2007</v>
      </c>
      <c r="K43" s="9">
        <v>2008</v>
      </c>
      <c r="L43" s="15">
        <v>2009</v>
      </c>
    </row>
    <row r="44" spans="1:13" ht="12.75" x14ac:dyDescent="0.2">
      <c r="A44" s="10" t="s">
        <v>3</v>
      </c>
      <c r="B44" s="16">
        <f>IF(DATE(B$43,$M44,1)&lt;=FADT!$N$2,VLOOKUP(DATE(B$43,$M44,1),FADT!$N$3:$O$1000,2,FALSE),"")</f>
        <v>1.4298398006331339</v>
      </c>
      <c r="C44" s="16">
        <f>IF(DATE(C$43,$M44,1)&lt;=FADT!$N$2,VLOOKUP(DATE(C$43,$M44,1),FADT!$N$3:$O$1000,2,FALSE),"")</f>
        <v>1.3523556917204991</v>
      </c>
      <c r="D44" s="16">
        <f>IF(DATE(D$43,$M44,1)&lt;=FADT!$N$2,VLOOKUP(DATE(D$43,$M44,1),FADT!$N$3:$O$1000,2,FALSE),"")</f>
        <v>1.3245882209725679</v>
      </c>
      <c r="E44" s="16">
        <f>IF(DATE(E$43,$M44,1)&lt;=FADT!$N$2,VLOOKUP(DATE(E$43,$M44,1),FADT!$N$3:$O$1000,2,FALSE),"")</f>
        <v>1.2949942899539424</v>
      </c>
      <c r="F44" s="16">
        <f>IF(DATE(F$43,$M44,1)&lt;=FADT!$N$2,VLOOKUP(DATE(F$43,$M44,1),FADT!$N$3:$O$1000,2,FALSE),"")</f>
        <v>1.259690941969329</v>
      </c>
      <c r="G44" s="16">
        <f>IF(DATE(G$43,$M44,1)&lt;=FADT!$N$2,VLOOKUP(DATE(G$43,$M44,1),FADT!$N$3:$O$1000,2,FALSE),"")</f>
        <v>1.2037337555947494</v>
      </c>
      <c r="H44" s="16">
        <f>IF(DATE(H$43,$M44,1)&lt;=FADT!$N$2,VLOOKUP(DATE(H$43,$M44,1),FADT!$N$3:$O$1000,2,FALSE),"")</f>
        <v>1.1822357649552808</v>
      </c>
      <c r="I44" s="16">
        <f>IF(DATE(I$43,$M44,1)&lt;=FADT!$N$2,VLOOKUP(DATE(I$43,$M44,1),FADT!$N$3:$O$1000,2,FALSE),"")</f>
        <v>1.1496598536594929</v>
      </c>
      <c r="J44" s="16">
        <f>IF(DATE(J$43,$M44,1)&lt;=FADT!$N$2,VLOOKUP(DATE(J$43,$M44,1),FADT!$N$3:$O$1000,2,FALSE),"")</f>
        <v>1.1267007030542673</v>
      </c>
      <c r="K44" s="16">
        <f>IF(DATE(K$43,$M44,1)&lt;=FADT!$N$2,VLOOKUP(DATE(K$43,$M44,1),FADT!$N$3:$O$1000,2,FALSE),"")</f>
        <v>1.1106483804732978</v>
      </c>
      <c r="L44" s="16">
        <f>IF(DATE(L$43,$M44,1)&lt;=FADT!$N$2,VLOOKUP(DATE(L$43,$M44,1),FADT!$N$3:$O$1000,2,FALSE),"")</f>
        <v>1.09278308335291</v>
      </c>
      <c r="M44" s="11">
        <v>1</v>
      </c>
    </row>
    <row r="45" spans="1:13" ht="12.75" x14ac:dyDescent="0.2">
      <c r="A45" s="10" t="s">
        <v>4</v>
      </c>
      <c r="B45" s="16">
        <f>IF(DATE(B$43,$M45,1)&lt;=FADT!$N$2,VLOOKUP(DATE(B$43,$M45,1),FADT!$N$3:$O$1000,2,FALSE),"")</f>
        <v>1.4224954565907557</v>
      </c>
      <c r="C45" s="16">
        <f>IF(DATE(C$43,$M45,1)&lt;=FADT!$N$2,VLOOKUP(DATE(C$43,$M45,1),FADT!$N$3:$O$1000,2,FALSE),"")</f>
        <v>1.3494557113967076</v>
      </c>
      <c r="D45" s="16">
        <f>IF(DATE(D$43,$M45,1)&lt;=FADT!$N$2,VLOOKUP(DATE(D$43,$M45,1),FADT!$N$3:$O$1000,2,FALSE),"")</f>
        <v>1.3227773387957567</v>
      </c>
      <c r="E45" s="16">
        <f>IF(DATE(E$43,$M45,1)&lt;=FADT!$N$2,VLOOKUP(DATE(E$43,$M45,1),FADT!$N$3:$O$1000,2,FALSE),"")</f>
        <v>1.2916476309421712</v>
      </c>
      <c r="F45" s="16">
        <f>IF(DATE(F$43,$M45,1)&lt;=FADT!$N$2,VLOOKUP(DATE(F$43,$M45,1),FADT!$N$3:$O$1000,2,FALSE),"")</f>
        <v>1.2535759982498662</v>
      </c>
      <c r="G45" s="16">
        <f>IF(DATE(G$43,$M45,1)&lt;=FADT!$N$2,VLOOKUP(DATE(G$43,$M45,1),FADT!$N$3:$O$1000,2,FALSE),"")</f>
        <v>1.2021949460637877</v>
      </c>
      <c r="H45" s="16">
        <f>IF(DATE(H$43,$M45,1)&lt;=FADT!$N$2,VLOOKUP(DATE(H$43,$M45,1),FADT!$N$3:$O$1000,2,FALSE),"")</f>
        <v>1.1800173323704244</v>
      </c>
      <c r="I45" s="16">
        <f>IF(DATE(I$43,$M45,1)&lt;=FADT!$N$2,VLOOKUP(DATE(I$43,$M45,1),FADT!$N$3:$O$1000,2,FALSE),"")</f>
        <v>1.1469919503829022</v>
      </c>
      <c r="J45" s="16">
        <f>IF(DATE(J$43,$M45,1)&lt;=FADT!$N$2,VLOOKUP(DATE(J$43,$M45,1),FADT!$N$3:$O$1000,2,FALSE),"")</f>
        <v>1.1242397422584636</v>
      </c>
      <c r="K45" s="16">
        <f>IF(DATE(K$43,$M45,1)&lt;=FADT!$N$2,VLOOKUP(DATE(K$43,$M45,1),FADT!$N$3:$O$1000,2,FALSE),"")</f>
        <v>1.1095277574382851</v>
      </c>
      <c r="L45" s="16">
        <f>IF(DATE(L$43,$M45,1)&lt;=FADT!$N$2,VLOOKUP(DATE(L$43,$M45,1),FADT!$N$3:$O$1000,2,FALSE),"")</f>
        <v>1.0907760554109538</v>
      </c>
      <c r="M45" s="11">
        <v>2</v>
      </c>
    </row>
    <row r="46" spans="1:13" ht="12.75" x14ac:dyDescent="0.2">
      <c r="A46" s="10" t="s">
        <v>5</v>
      </c>
      <c r="B46" s="16">
        <f>IF(DATE(B$43,$M46,1)&lt;=FADT!$N$2,VLOOKUP(DATE(B$43,$M46,1),FADT!$N$3:$O$1000,2,FALSE),"")</f>
        <v>1.4107887316951495</v>
      </c>
      <c r="C46" s="16">
        <f>IF(DATE(C$43,$M46,1)&lt;=FADT!$N$2,VLOOKUP(DATE(C$43,$M46,1),FADT!$N$3:$O$1000,2,FALSE),"")</f>
        <v>1.3463214750029007</v>
      </c>
      <c r="D46" s="16">
        <f>IF(DATE(D$43,$M46,1)&lt;=FADT!$N$2,VLOOKUP(DATE(D$43,$M46,1),FADT!$N$3:$O$1000,2,FALSE),"")</f>
        <v>1.3222907358049805</v>
      </c>
      <c r="E46" s="16">
        <f>IF(DATE(E$43,$M46,1)&lt;=FADT!$N$2,VLOOKUP(DATE(E$43,$M46,1),FADT!$N$3:$O$1000,2,FALSE),"")</f>
        <v>1.2901368806549243</v>
      </c>
      <c r="F46" s="16">
        <f>IF(DATE(F$43,$M46,1)&lt;=FADT!$N$2,VLOOKUP(DATE(F$43,$M46,1),FADT!$N$3:$O$1000,2,FALSE),"")</f>
        <v>1.2484374297888552</v>
      </c>
      <c r="G46" s="16">
        <f>IF(DATE(G$43,$M46,1)&lt;=FADT!$N$2,VLOOKUP(DATE(G$43,$M46,1),FADT!$N$3:$O$1000,2,FALSE),"")</f>
        <v>1.2016445928402668</v>
      </c>
      <c r="H46" s="16">
        <f>IF(DATE(H$43,$M46,1)&lt;=FADT!$N$2,VLOOKUP(DATE(H$43,$M46,1),FADT!$N$3:$O$1000,2,FALSE),"")</f>
        <v>1.1788832466871115</v>
      </c>
      <c r="I46" s="16">
        <f>IF(DATE(I$43,$M46,1)&lt;=FADT!$N$2,VLOOKUP(DATE(I$43,$M46,1),FADT!$N$3:$O$1000,2,FALSE),"")</f>
        <v>1.1461609836697415</v>
      </c>
      <c r="J46" s="16">
        <f>IF(DATE(J$43,$M46,1)&lt;=FADT!$N$2,VLOOKUP(DATE(J$43,$M46,1),FADT!$N$3:$O$1000,2,FALSE),"")</f>
        <v>1.1234297494091396</v>
      </c>
      <c r="K46" s="16">
        <f>IF(DATE(K$43,$M46,1)&lt;=FADT!$N$2,VLOOKUP(DATE(K$43,$M46,1),FADT!$N$3:$O$1000,2,FALSE),"")</f>
        <v>1.1092582076938156</v>
      </c>
      <c r="L46" s="16">
        <f>IF(DATE(L$43,$M46,1)&lt;=FADT!$N$2,VLOOKUP(DATE(L$43,$M46,1),FADT!$N$3:$O$1000,2,FALSE),"")</f>
        <v>1.090284337174888</v>
      </c>
      <c r="M46" s="11">
        <v>3</v>
      </c>
    </row>
    <row r="47" spans="1:13" ht="12.75" x14ac:dyDescent="0.2">
      <c r="A47" s="10" t="s">
        <v>6</v>
      </c>
      <c r="B47" s="16">
        <f>IF(DATE(B$43,$M47,1)&lt;=FADT!$N$2,VLOOKUP(DATE(B$43,$M47,1),FADT!$N$3:$O$1000,2,FALSE),"")</f>
        <v>1.3945919408936112</v>
      </c>
      <c r="C47" s="16">
        <f>IF(DATE(C$43,$M47,1)&lt;=FADT!$N$2,VLOOKUP(DATE(C$43,$M47,1),FADT!$N$3:$O$1000,2,FALSE),"")</f>
        <v>1.3433097744884974</v>
      </c>
      <c r="D47" s="16">
        <f>IF(DATE(D$43,$M47,1)&lt;=FADT!$N$2,VLOOKUP(DATE(D$43,$M47,1),FADT!$N$3:$O$1000,2,FALSE),"")</f>
        <v>1.3200150298934441</v>
      </c>
      <c r="E47" s="16">
        <f>IF(DATE(E$43,$M47,1)&lt;=FADT!$N$2,VLOOKUP(DATE(E$43,$M47,1),FADT!$N$3:$O$1000,2,FALSE),"")</f>
        <v>1.2878728002720461</v>
      </c>
      <c r="F47" s="16">
        <f>IF(DATE(F$43,$M47,1)&lt;=FADT!$N$2,VLOOKUP(DATE(F$43,$M47,1),FADT!$N$3:$O$1000,2,FALSE),"")</f>
        <v>1.2437336292032086</v>
      </c>
      <c r="G47" s="16">
        <f>IF(DATE(G$43,$M47,1)&lt;=FADT!$N$2,VLOOKUP(DATE(G$43,$M47,1),FADT!$N$3:$O$1000,2,FALSE),"")</f>
        <v>1.19951186075185</v>
      </c>
      <c r="H47" s="16">
        <f>IF(DATE(H$43,$M47,1)&lt;=FADT!$N$2,VLOOKUP(DATE(H$43,$M47,1),FADT!$N$3:$O$1000,2,FALSE),"")</f>
        <v>1.1757850530722662</v>
      </c>
      <c r="I47" s="16">
        <f>IF(DATE(I$43,$M47,1)&lt;=FADT!$N$2,VLOOKUP(DATE(I$43,$M47,1),FADT!$N$3:$O$1000,2,FALSE),"")</f>
        <v>1.1437899071921322</v>
      </c>
      <c r="J47" s="16">
        <f>IF(DATE(J$43,$M47,1)&lt;=FADT!$N$2,VLOOKUP(DATE(J$43,$M47,1),FADT!$N$3:$O$1000,2,FALSE),"")</f>
        <v>1.1213261415675588</v>
      </c>
      <c r="K47" s="16">
        <f>IF(DATE(K$43,$M47,1)&lt;=FADT!$N$2,VLOOKUP(DATE(K$43,$M47,1),FADT!$N$3:$O$1000,2,FALSE),"")</f>
        <v>1.1088047065688287</v>
      </c>
      <c r="L47" s="16">
        <f>IF(DATE(L$43,$M47,1)&lt;=FADT!$N$2,VLOOKUP(DATE(L$43,$M47,1),FADT!$N$3:$O$1000,2,FALSE),"")</f>
        <v>1.0887187595985852</v>
      </c>
      <c r="M47" s="11">
        <v>4</v>
      </c>
    </row>
    <row r="48" spans="1:13" ht="12.75" x14ac:dyDescent="0.2">
      <c r="A48" s="10" t="s">
        <v>7</v>
      </c>
      <c r="B48" s="16">
        <f>IF(DATE(B$43,$M48,1)&lt;=FADT!$N$2,VLOOKUP(DATE(B$43,$M48,1),FADT!$N$3:$O$1000,2,FALSE),"")</f>
        <v>1.3861475301399984</v>
      </c>
      <c r="C48" s="16">
        <f>IF(DATE(C$43,$M48,1)&lt;=FADT!$N$2,VLOOKUP(DATE(C$43,$M48,1),FADT!$N$3:$O$1000,2,FALSE),"")</f>
        <v>1.3415643992051316</v>
      </c>
      <c r="D48" s="16">
        <f>IF(DATE(D$43,$M48,1)&lt;=FADT!$N$2,VLOOKUP(DATE(D$43,$M48,1),FADT!$N$3:$O$1000,2,FALSE),"")</f>
        <v>1.3179774367761881</v>
      </c>
      <c r="E48" s="16">
        <f>IF(DATE(E$43,$M48,1)&lt;=FADT!$N$2,VLOOKUP(DATE(E$43,$M48,1),FADT!$N$3:$O$1000,2,FALSE),"")</f>
        <v>1.2848444219694641</v>
      </c>
      <c r="F48" s="16">
        <f>IF(DATE(F$43,$M48,1)&lt;=FADT!$N$2,VLOOKUP(DATE(F$43,$M48,1),FADT!$N$3:$O$1000,2,FALSE),"")</f>
        <v>1.2385515296033482</v>
      </c>
      <c r="G48" s="16">
        <f>IF(DATE(G$43,$M48,1)&lt;=FADT!$N$2,VLOOKUP(DATE(G$43,$M48,1),FADT!$N$3:$O$1000,2,FALSE),"")</f>
        <v>1.198464402863747</v>
      </c>
      <c r="H48" s="16">
        <f>IF(DATE(H$43,$M48,1)&lt;=FADT!$N$2,VLOOKUP(DATE(H$43,$M48,1),FADT!$N$3:$O$1000,2,FALSE),"")</f>
        <v>1.1734346634413932</v>
      </c>
      <c r="I48" s="16">
        <f>IF(DATE(I$43,$M48,1)&lt;=FADT!$N$2,VLOOKUP(DATE(I$43,$M48,1),FADT!$N$3:$O$1000,2,FALSE),"")</f>
        <v>1.1428128022462116</v>
      </c>
      <c r="J48" s="16">
        <f>IF(DATE(J$43,$M48,1)&lt;=FADT!$N$2,VLOOKUP(DATE(J$43,$M48,1),FADT!$N$3:$O$1000,2,FALSE),"")</f>
        <v>1.1199016266983985</v>
      </c>
      <c r="K48" s="16">
        <f>IF(DATE(K$43,$M48,1)&lt;=FADT!$N$2,VLOOKUP(DATE(K$43,$M48,1),FADT!$N$3:$O$1000,2,FALSE),"")</f>
        <v>1.1077468083668383</v>
      </c>
      <c r="L48" s="16">
        <f>IF(DATE(L$43,$M48,1)&lt;=FADT!$N$2,VLOOKUP(DATE(L$43,$M48,1),FADT!$N$3:$O$1000,2,FALSE),"")</f>
        <v>1.0882247055822509</v>
      </c>
      <c r="M48" s="11">
        <v>5</v>
      </c>
    </row>
    <row r="49" spans="1:13" ht="12.75" x14ac:dyDescent="0.2">
      <c r="A49" s="10" t="s">
        <v>8</v>
      </c>
      <c r="B49" s="16">
        <f>IF(DATE(B$43,$M49,1)&lt;=FADT!$N$2,VLOOKUP(DATE(B$43,$M49,1),FADT!$N$3:$O$1000,2,FALSE),"")</f>
        <v>1.3782076757201747</v>
      </c>
      <c r="C49" s="16">
        <f>IF(DATE(C$43,$M49,1)&lt;=FADT!$N$2,VLOOKUP(DATE(C$43,$M49,1),FADT!$N$3:$O$1000,2,FALSE),"")</f>
        <v>1.3382295312133481</v>
      </c>
      <c r="D49" s="16">
        <f>IF(DATE(D$43,$M49,1)&lt;=FADT!$N$2,VLOOKUP(DATE(D$43,$M49,1),FADT!$N$3:$O$1000,2,FALSE),"")</f>
        <v>1.3155738832914146</v>
      </c>
      <c r="E49" s="16">
        <f>IF(DATE(E$43,$M49,1)&lt;=FADT!$N$2,VLOOKUP(DATE(E$43,$M49,1),FADT!$N$3:$O$1000,2,FALSE),"")</f>
        <v>1.2821493440482745</v>
      </c>
      <c r="F49" s="16">
        <f>IF(DATE(F$43,$M49,1)&lt;=FADT!$N$2,VLOOKUP(DATE(F$43,$M49,1),FADT!$N$3:$O$1000,2,FALSE),"")</f>
        <v>1.2328189216178254</v>
      </c>
      <c r="G49" s="16">
        <f>IF(DATE(G$43,$M49,1)&lt;=FADT!$N$2,VLOOKUP(DATE(G$43,$M49,1),FADT!$N$3:$O$1000,2,FALSE),"")</f>
        <v>1.1966144369442311</v>
      </c>
      <c r="H49" s="16">
        <f>IF(DATE(H$43,$M49,1)&lt;=FADT!$N$2,VLOOKUP(DATE(H$43,$M49,1),FADT!$N$3:$O$1000,2,FALSE),"")</f>
        <v>1.1704768683949593</v>
      </c>
      <c r="I49" s="16">
        <f>IF(DATE(I$43,$M49,1)&lt;=FADT!$N$2,VLOOKUP(DATE(I$43,$M49,1),FADT!$N$3:$O$1000,2,FALSE),"")</f>
        <v>1.1406592376056124</v>
      </c>
      <c r="J49" s="16">
        <f>IF(DATE(J$43,$M49,1)&lt;=FADT!$N$2,VLOOKUP(DATE(J$43,$M49,1),FADT!$N$3:$O$1000,2,FALSE),"")</f>
        <v>1.1180133022309304</v>
      </c>
      <c r="K49" s="16">
        <f>IF(DATE(K$43,$M49,1)&lt;=FADT!$N$2,VLOOKUP(DATE(K$43,$M49,1),FADT!$N$3:$O$1000,2,FALSE),"")</f>
        <v>1.1069321063365745</v>
      </c>
      <c r="L49" s="16">
        <f>IF(DATE(L$43,$M49,1)&lt;=FADT!$N$2,VLOOKUP(DATE(L$43,$M49,1),FADT!$N$3:$O$1000,2,FALSE),"")</f>
        <v>1.0877363119781729</v>
      </c>
      <c r="M49" s="11">
        <v>6</v>
      </c>
    </row>
    <row r="50" spans="1:13" ht="12.75" x14ac:dyDescent="0.2">
      <c r="A50" s="10" t="s">
        <v>9</v>
      </c>
      <c r="B50" s="16">
        <f>IF(DATE(B$43,$M50,1)&lt;=FADT!$N$2,VLOOKUP(DATE(B$43,$M50,1),FADT!$N$3:$O$1000,2,FALSE),"")</f>
        <v>1.373937478038431</v>
      </c>
      <c r="C50" s="16">
        <f>IF(DATE(C$43,$M50,1)&lt;=FADT!$N$2,VLOOKUP(DATE(C$43,$M50,1),FADT!$N$3:$O$1000,2,FALSE),"")</f>
        <v>1.3353718354854092</v>
      </c>
      <c r="D50" s="16">
        <f>IF(DATE(D$43,$M50,1)&lt;=FADT!$N$2,VLOOKUP(DATE(D$43,$M50,1),FADT!$N$3:$O$1000,2,FALSE),"")</f>
        <v>1.3136585690976703</v>
      </c>
      <c r="E50" s="16">
        <f>IF(DATE(E$43,$M50,1)&lt;=FADT!$N$2,VLOOKUP(DATE(E$43,$M50,1),FADT!$N$3:$O$1000,2,FALSE),"")</f>
        <v>1.2801241875835174</v>
      </c>
      <c r="F50" s="16">
        <f>IF(DATE(F$43,$M50,1)&lt;=FADT!$N$2,VLOOKUP(DATE(F$43,$M50,1),FADT!$N$3:$O$1000,2,FALSE),"")</f>
        <v>1.2277043054811909</v>
      </c>
      <c r="G50" s="16">
        <f>IF(DATE(G$43,$M50,1)&lt;=FADT!$N$2,VLOOKUP(DATE(G$43,$M50,1),FADT!$N$3:$O$1000,2,FALSE),"")</f>
        <v>1.1945109032436192</v>
      </c>
      <c r="H50" s="16">
        <f>IF(DATE(H$43,$M50,1)&lt;=FADT!$N$2,VLOOKUP(DATE(H$43,$M50,1),FADT!$N$3:$O$1000,2,FALSE),"")</f>
        <v>1.1669840850284692</v>
      </c>
      <c r="I50" s="16">
        <f>IF(DATE(I$43,$M50,1)&lt;=FADT!$N$2,VLOOKUP(DATE(I$43,$M50,1),FADT!$N$3:$O$1000,2,FALSE),"")</f>
        <v>1.1384540521066817</v>
      </c>
      <c r="J50" s="16">
        <f>IF(DATE(J$43,$M50,1)&lt;=FADT!$N$2,VLOOKUP(DATE(J$43,$M50,1),FADT!$N$3:$O$1000,2,FALSE),"")</f>
        <v>1.1169477340926062</v>
      </c>
      <c r="K50" s="16">
        <f>IF(DATE(K$43,$M50,1)&lt;=FADT!$N$2,VLOOKUP(DATE(K$43,$M50,1),FADT!$N$3:$O$1000,2,FALSE),"")</f>
        <v>1.1056650142302664</v>
      </c>
      <c r="L50" s="16">
        <f>IF(DATE(L$43,$M50,1)&lt;=FADT!$N$2,VLOOKUP(DATE(L$43,$M50,1),FADT!$N$3:$O$1000,2,FALSE),"")</f>
        <v>1.0870232247427416</v>
      </c>
      <c r="M50" s="11">
        <v>7</v>
      </c>
    </row>
    <row r="51" spans="1:13" ht="12.75" x14ac:dyDescent="0.2">
      <c r="A51" s="10" t="s">
        <v>10</v>
      </c>
      <c r="B51" s="16">
        <f>IF(DATE(B$43,$M51,1)&lt;=FADT!$N$2,VLOOKUP(DATE(B$43,$M51,1),FADT!$N$3:$O$1000,2,FALSE),"")</f>
        <v>1.3699195041328094</v>
      </c>
      <c r="C51" s="16">
        <f>IF(DATE(C$43,$M51,1)&lt;=FADT!$N$2,VLOOKUP(DATE(C$43,$M51,1),FADT!$N$3:$O$1000,2,FALSE),"")</f>
        <v>1.3333092061435052</v>
      </c>
      <c r="D51" s="16">
        <f>IF(DATE(D$43,$M51,1)&lt;=FADT!$N$2,VLOOKUP(DATE(D$43,$M51,1),FADT!$N$3:$O$1000,2,FALSE),"")</f>
        <v>1.3104597368799464</v>
      </c>
      <c r="E51" s="16">
        <f>IF(DATE(E$43,$M51,1)&lt;=FADT!$N$2,VLOOKUP(DATE(E$43,$M51,1),FADT!$N$3:$O$1000,2,FALSE),"")</f>
        <v>1.2767331842461596</v>
      </c>
      <c r="F51" s="16">
        <f>IF(DATE(F$43,$M51,1)&lt;=FADT!$N$2,VLOOKUP(DATE(F$43,$M51,1),FADT!$N$3:$O$1000,2,FALSE),"")</f>
        <v>1.2210313690493362</v>
      </c>
      <c r="G51" s="16">
        <f>IF(DATE(G$43,$M51,1)&lt;=FADT!$N$2,VLOOKUP(DATE(G$43,$M51,1),FADT!$N$3:$O$1000,2,FALSE),"")</f>
        <v>1.1921837605430392</v>
      </c>
      <c r="H51" s="16">
        <f>IF(DATE(H$43,$M51,1)&lt;=FADT!$N$2,VLOOKUP(DATE(H$43,$M51,1),FADT!$N$3:$O$1000,2,FALSE),"")</f>
        <v>1.1639868189696223</v>
      </c>
      <c r="I51" s="16">
        <f>IF(DATE(I$43,$M51,1)&lt;=FADT!$N$2,VLOOKUP(DATE(I$43,$M51,1),FADT!$N$3:$O$1000,2,FALSE),"")</f>
        <v>1.1364641034615206</v>
      </c>
      <c r="J51" s="16">
        <f>IF(DATE(J$43,$M51,1)&lt;=FADT!$N$2,VLOOKUP(DATE(J$43,$M51,1),FADT!$N$3:$O$1000,2,FALSE),"")</f>
        <v>1.1153093446652929</v>
      </c>
      <c r="K51" s="16">
        <f>IF(DATE(K$43,$M51,1)&lt;=FADT!$N$2,VLOOKUP(DATE(K$43,$M51,1),FADT!$N$3:$O$1000,2,FALSE),"")</f>
        <v>1.1035528141439948</v>
      </c>
      <c r="L51" s="16">
        <f>IF(DATE(L$43,$M51,1)&lt;=FADT!$N$2,VLOOKUP(DATE(L$43,$M51,1),FADT!$N$3:$O$1000,2,FALSE),"")</f>
        <v>1.0858819627998391</v>
      </c>
      <c r="M51" s="11">
        <v>8</v>
      </c>
    </row>
    <row r="52" spans="1:13" ht="12.75" x14ac:dyDescent="0.2">
      <c r="A52" s="10" t="s">
        <v>11</v>
      </c>
      <c r="B52" s="16">
        <f>IF(DATE(B$43,$M52,1)&lt;=FADT!$N$2,VLOOKUP(DATE(B$43,$M52,1),FADT!$N$3:$O$1000,2,FALSE),"")</f>
        <v>1.3658969376514261</v>
      </c>
      <c r="C52" s="16">
        <f>IF(DATE(C$43,$M52,1)&lt;=FADT!$N$2,VLOOKUP(DATE(C$43,$M52,1),FADT!$N$3:$O$1000,2,FALSE),"")</f>
        <v>1.3306147113530153</v>
      </c>
      <c r="D52" s="16">
        <f>IF(DATE(D$43,$M52,1)&lt;=FADT!$N$2,VLOOKUP(DATE(D$43,$M52,1),FADT!$N$3:$O$1000,2,FALSE),"")</f>
        <v>1.3059724156597396</v>
      </c>
      <c r="E52" s="16">
        <f>IF(DATE(E$43,$M52,1)&lt;=FADT!$N$2,VLOOKUP(DATE(E$43,$M52,1),FADT!$N$3:$O$1000,2,FALSE),"")</f>
        <v>1.2735734485203805</v>
      </c>
      <c r="F52" s="16">
        <f>IF(DATE(F$43,$M52,1)&lt;=FADT!$N$2,VLOOKUP(DATE(F$43,$M52,1),FADT!$N$3:$O$1000,2,FALSE),"")</f>
        <v>1.2161206737686583</v>
      </c>
      <c r="G52" s="16">
        <f>IF(DATE(G$43,$M52,1)&lt;=FADT!$N$2,VLOOKUP(DATE(G$43,$M52,1),FADT!$N$3:$O$1000,2,FALSE),"")</f>
        <v>1.1897982151217201</v>
      </c>
      <c r="H52" s="16">
        <f>IF(DATE(H$43,$M52,1)&lt;=FADT!$N$2,VLOOKUP(DATE(H$43,$M52,1),FADT!$N$3:$O$1000,2,FALSE),"")</f>
        <v>1.1599663755120975</v>
      </c>
      <c r="I52" s="16">
        <f>IF(DATE(I$43,$M52,1)&lt;=FADT!$N$2,VLOOKUP(DATE(I$43,$M52,1),FADT!$N$3:$O$1000,2,FALSE),"")</f>
        <v>1.1337024044043913</v>
      </c>
      <c r="J52" s="16">
        <f>IF(DATE(J$43,$M52,1)&lt;=FADT!$N$2,VLOOKUP(DATE(J$43,$M52,1),FADT!$N$3:$O$1000,2,FALSE),"")</f>
        <v>1.113676694630964</v>
      </c>
      <c r="K52" s="16">
        <f>IF(DATE(K$43,$M52,1)&lt;=FADT!$N$2,VLOOKUP(DATE(K$43,$M52,1),FADT!$N$3:$O$1000,2,FALSE),"")</f>
        <v>1.1018185517435504</v>
      </c>
      <c r="L52" s="16">
        <f>IF(DATE(L$43,$M52,1)&lt;=FADT!$N$2,VLOOKUP(DATE(L$43,$M52,1),FADT!$N$3:$O$1000,2,FALSE),"")</f>
        <v>1.0856680861868602</v>
      </c>
      <c r="M52" s="11">
        <v>9</v>
      </c>
    </row>
    <row r="53" spans="1:13" ht="12.75" x14ac:dyDescent="0.2">
      <c r="A53" s="10" t="s">
        <v>12</v>
      </c>
      <c r="B53" s="16">
        <f>IF(DATE(B$43,$M53,1)&lt;=FADT!$N$2,VLOOKUP(DATE(B$43,$M53,1),FADT!$N$3:$O$1000,2,FALSE),"")</f>
        <v>1.3621985685378457</v>
      </c>
      <c r="C53" s="16">
        <f>IF(DATE(C$43,$M53,1)&lt;=FADT!$N$2,VLOOKUP(DATE(C$43,$M53,1),FADT!$N$3:$O$1000,2,FALSE),"")</f>
        <v>1.3292349654588689</v>
      </c>
      <c r="D53" s="16">
        <f>IF(DATE(D$43,$M53,1)&lt;=FADT!$N$2,VLOOKUP(DATE(D$43,$M53,1),FADT!$N$3:$O$1000,2,FALSE),"")</f>
        <v>1.3038510500013873</v>
      </c>
      <c r="E53" s="16">
        <f>IF(DATE(E$43,$M53,1)&lt;=FADT!$N$2,VLOOKUP(DATE(E$43,$M53,1),FADT!$N$3:$O$1000,2,FALSE),"")</f>
        <v>1.2710884705604348</v>
      </c>
      <c r="F53" s="16">
        <f>IF(DATE(F$43,$M53,1)&lt;=FADT!$N$2,VLOOKUP(DATE(F$43,$M53,1),FADT!$N$3:$O$1000,2,FALSE),"")</f>
        <v>1.2120433599059348</v>
      </c>
      <c r="G53" s="16">
        <f>IF(DATE(G$43,$M53,1)&lt;=FADT!$N$2,VLOOKUP(DATE(G$43,$M53,1),FADT!$N$3:$O$1000,2,FALSE),"")</f>
        <v>1.1877457903959161</v>
      </c>
      <c r="H53" s="16">
        <f>IF(DATE(H$43,$M53,1)&lt;=FADT!$N$2,VLOOKUP(DATE(H$43,$M53,1),FADT!$N$3:$O$1000,2,FALSE),"")</f>
        <v>1.1569155891036311</v>
      </c>
      <c r="I53" s="16">
        <f>IF(DATE(I$43,$M53,1)&lt;=FADT!$N$2,VLOOKUP(DATE(I$43,$M53,1),FADT!$N$3:$O$1000,2,FALSE),"")</f>
        <v>1.1319806618177664</v>
      </c>
      <c r="J53" s="16">
        <f>IF(DATE(J$43,$M53,1)&lt;=FADT!$N$2,VLOOKUP(DATE(J$43,$M53,1),FADT!$N$3:$O$1000,2,FALSE),"")</f>
        <v>1.113284818374896</v>
      </c>
      <c r="K53" s="16">
        <f>IF(DATE(K$43,$M53,1)&lt;=FADT!$N$2,VLOOKUP(DATE(K$43,$M53,1),FADT!$N$3:$O$1000,2,FALSE),"")</f>
        <v>1.0996522368369814</v>
      </c>
      <c r="L53" s="16">
        <f>IF(DATE(L$43,$M53,1)&lt;=FADT!$N$2,VLOOKUP(DATE(L$43,$M53,1),FADT!$N$3:$O$1000,2,FALSE),"")</f>
        <v>1.0856680861868602</v>
      </c>
      <c r="M53" s="11">
        <v>10</v>
      </c>
    </row>
    <row r="54" spans="1:13" ht="12.75" x14ac:dyDescent="0.2">
      <c r="A54" s="10" t="s">
        <v>13</v>
      </c>
      <c r="B54" s="16">
        <f>IF(DATE(B$43,$M54,1)&lt;=FADT!$N$2,VLOOKUP(DATE(B$43,$M54,1),FADT!$N$3:$O$1000,2,FALSE),"")</f>
        <v>1.3591201613723374</v>
      </c>
      <c r="C54" s="16">
        <f>IF(DATE(C$43,$M54,1)&lt;=FADT!$N$2,VLOOKUP(DATE(C$43,$M54,1),FADT!$N$3:$O$1000,2,FALSE),"")</f>
        <v>1.3274879912623674</v>
      </c>
      <c r="D54" s="16">
        <f>IF(DATE(D$43,$M54,1)&lt;=FADT!$N$2,VLOOKUP(DATE(D$43,$M54,1),FADT!$N$3:$O$1000,2,FALSE),"")</f>
        <v>1.3000639636752016</v>
      </c>
      <c r="E54" s="16">
        <f>IF(DATE(E$43,$M54,1)&lt;=FADT!$N$2,VLOOKUP(DATE(E$43,$M54,1),FADT!$N$3:$O$1000,2,FALSE),"")</f>
        <v>1.267579809647331</v>
      </c>
      <c r="F54" s="16">
        <f>IF(DATE(F$43,$M54,1)&lt;=FADT!$N$2,VLOOKUP(DATE(F$43,$M54,1),FADT!$N$3:$O$1000,2,FALSE),"")</f>
        <v>1.2081615368879139</v>
      </c>
      <c r="G54" s="16">
        <f>IF(DATE(G$43,$M54,1)&lt;=FADT!$N$2,VLOOKUP(DATE(G$43,$M54,1),FADT!$N$3:$O$1000,2,FALSE),"")</f>
        <v>1.1864312245990603</v>
      </c>
      <c r="H54" s="16">
        <f>IF(DATE(H$43,$M54,1)&lt;=FADT!$N$2,VLOOKUP(DATE(H$43,$M54,1),FADT!$N$3:$O$1000,2,FALSE),"")</f>
        <v>1.1544911576725188</v>
      </c>
      <c r="I54" s="16">
        <f>IF(DATE(I$43,$M54,1)&lt;=FADT!$N$2,VLOOKUP(DATE(I$43,$M54,1),FADT!$N$3:$O$1000,2,FALSE),"")</f>
        <v>1.1298621702485503</v>
      </c>
      <c r="J54" s="16">
        <f>IF(DATE(J$43,$M54,1)&lt;=FADT!$N$2,VLOOKUP(DATE(J$43,$M54,1),FADT!$N$3:$O$1000,2,FALSE),"")</f>
        <v>1.1120148973621085</v>
      </c>
      <c r="K54" s="16">
        <f>IF(DATE(K$43,$M54,1)&lt;=FADT!$N$2,VLOOKUP(DATE(K$43,$M54,1),FADT!$N$3:$O$1000,2,FALSE),"")</f>
        <v>1.0969033969242892</v>
      </c>
      <c r="L54" s="16">
        <f>IF(DATE(L$43,$M54,1)&lt;=FADT!$N$2,VLOOKUP(DATE(L$43,$M54,1),FADT!$N$3:$O$1000,2,FALSE),"")</f>
        <v>1.0856680861868602</v>
      </c>
      <c r="M54" s="11">
        <v>11</v>
      </c>
    </row>
    <row r="55" spans="1:13" ht="12.75" x14ac:dyDescent="0.2">
      <c r="A55" s="12" t="s">
        <v>14</v>
      </c>
      <c r="B55" s="16">
        <f>IF(DATE(B$43,$M55,1)&lt;=FADT!$N$2,VLOOKUP(DATE(B$43,$M55,1),FADT!$N$3:$O$1000,2,FALSE),"")</f>
        <v>1.3564100540842772</v>
      </c>
      <c r="C55" s="16">
        <f>IF(DATE(C$43,$M55,1)&lt;=FADT!$N$2,VLOOKUP(DATE(C$43,$M55,1),FADT!$N$3:$O$1000,2,FALSE),"")</f>
        <v>1.3259008878995517</v>
      </c>
      <c r="D55" s="16">
        <f>IF(DATE(D$43,$M55,1)&lt;=FADT!$N$2,VLOOKUP(DATE(D$43,$M55,1),FADT!$N$3:$O$1000,2,FALSE),"")</f>
        <v>1.2975622636309212</v>
      </c>
      <c r="E55" s="16">
        <f>IF(DATE(E$43,$M55,1)&lt;=FADT!$N$2,VLOOKUP(DATE(E$43,$M55,1),FADT!$N$3:$O$1000,2,FALSE),"")</f>
        <v>1.2642371665788963</v>
      </c>
      <c r="F55" s="16">
        <f>IF(DATE(F$43,$M55,1)&lt;=FADT!$N$2,VLOOKUP(DATE(F$43,$M55,1),FADT!$N$3:$O$1000,2,FALSE),"")</f>
        <v>1.2060196459966239</v>
      </c>
      <c r="G55" s="16">
        <f>IF(DATE(G$43,$M55,1)&lt;=FADT!$N$2,VLOOKUP(DATE(G$43,$M55,1),FADT!$N$3:$O$1000,2,FALSE),"")</f>
        <v>1.1850731307911735</v>
      </c>
      <c r="H55" s="16">
        <f>IF(DATE(H$43,$M55,1)&lt;=FADT!$N$2,VLOOKUP(DATE(H$43,$M55,1),FADT!$N$3:$O$1000,2,FALSE),"")</f>
        <v>1.1522684318674463</v>
      </c>
      <c r="I55" s="16">
        <f>IF(DATE(I$43,$M55,1)&lt;=FADT!$N$2,VLOOKUP(DATE(I$43,$M55,1),FADT!$N$3:$O$1000,2,FALSE),"")</f>
        <v>1.128415541524316</v>
      </c>
      <c r="J55" s="16">
        <f>IF(DATE(J$43,$M55,1)&lt;=FADT!$N$2,VLOOKUP(DATE(J$43,$M55,1),FADT!$N$3:$O$1000,2,FALSE),"")</f>
        <v>1.1113591954368007</v>
      </c>
      <c r="K55" s="16">
        <f>IF(DATE(K$43,$M55,1)&lt;=FADT!$N$2,VLOOKUP(DATE(K$43,$M55,1),FADT!$N$3:$O$1000,2,FALSE),"")</f>
        <v>1.0951314741990352</v>
      </c>
      <c r="L55" s="16">
        <f>IF(DATE(L$43,$M55,1)&lt;=FADT!$N$2,VLOOKUP(DATE(L$43,$M55,1),FADT!$N$3:$O$1000,2,FALSE),"")</f>
        <v>1.0856680861868602</v>
      </c>
      <c r="M55" s="11">
        <v>12</v>
      </c>
    </row>
    <row r="56" spans="1:13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14">
        <v>2017</v>
      </c>
      <c r="J56" s="9">
        <v>2018</v>
      </c>
      <c r="K56" s="9">
        <v>2019</v>
      </c>
      <c r="L56" s="15">
        <v>2020</v>
      </c>
    </row>
    <row r="57" spans="1:13" ht="12.75" x14ac:dyDescent="0.2">
      <c r="A57" s="10" t="s">
        <v>3</v>
      </c>
      <c r="B57" s="16">
        <f>IF(DATE(B$56,$M57,1)&lt;=FADT!$N$2,VLOOKUP(DATE(B$56,$M57,1),FADT!$N$3:$O$1000,2,FALSE),"")</f>
        <v>1.08508973335898</v>
      </c>
      <c r="C57" s="16">
        <f>IF(DATE(C$56,$M57,1)&lt;=FADT!$N$2,VLOOKUP(DATE(C$56,$M57,1),FADT!$N$3:$O$1000,2,FALSE),"")</f>
        <v>1.0776672812314712</v>
      </c>
      <c r="D57" s="16">
        <f>IF(DATE(D$56,$M57,1)&lt;=FADT!$N$2,VLOOKUP(DATE(D$56,$M57,1),FADT!$N$3:$O$1000,2,FALSE),"")</f>
        <v>1.0648054156480062</v>
      </c>
      <c r="E57" s="16">
        <f>IF(DATE(E$56,$M57,1)&lt;=FADT!$N$2,VLOOKUP(DATE(E$56,$M57,1),FADT!$N$3:$O$1000,2,FALSE),"")</f>
        <v>1.0617294872454437</v>
      </c>
      <c r="F57" s="16">
        <f>IF(DATE(F$56,$M57,1)&lt;=FADT!$N$2,VLOOKUP(DATE(F$56,$M57,1),FADT!$N$3:$O$1000,2,FALSE),"")</f>
        <v>1.0597052056452687</v>
      </c>
      <c r="G57" s="16">
        <f>IF(DATE(G$56,$M57,1)&lt;=FADT!$N$2,VLOOKUP(DATE(G$56,$M57,1),FADT!$N$3:$O$1000,2,FALSE),"")</f>
        <v>1.0506765565720617</v>
      </c>
      <c r="H57" s="16">
        <f>IF(DATE(H$56,$M57,1)&lt;=FADT!$N$2,VLOOKUP(DATE(H$56,$M57,1),FADT!$N$3:$O$1000,2,FALSE),"")</f>
        <v>1.0321444401304938</v>
      </c>
      <c r="I57" s="16">
        <f>IF(DATE(I$56,$M57,1)&lt;=FADT!$N$2,VLOOKUP(DATE(I$56,$M57,1),FADT!$N$3:$O$1000,2,FALSE),"")</f>
        <v>1.0117810476869056</v>
      </c>
      <c r="J57" s="16">
        <f>IF(DATE(J$56,$M57,1)&lt;=FADT!$N$2,VLOOKUP(DATE(J$56,$M57,1),FADT!$N$3:$O$1000,2,FALSE),"")</f>
        <v>1.0057792273345696</v>
      </c>
      <c r="K57" s="16">
        <f>IF(DATE(K$56,$M57,1)&lt;=FADT!$N$2,VLOOKUP(DATE(K$56,$M57,1),FADT!$N$3:$O$1000,2,FALSE),"")</f>
        <v>1.0057792273345696</v>
      </c>
      <c r="L57" s="16">
        <f>IF(DATE(L$56,$M57,1)&lt;=FADT!$N$2,VLOOKUP(DATE(L$56,$M57,1),FADT!$N$3:$O$1000,2,FALSE),"")</f>
        <v>1.0057792273345696</v>
      </c>
      <c r="M57" s="11">
        <v>1</v>
      </c>
    </row>
    <row r="58" spans="1:13" ht="12.75" x14ac:dyDescent="0.2">
      <c r="A58" s="10" t="s">
        <v>4</v>
      </c>
      <c r="B58" s="16">
        <f>IF(DATE(B$56,$M58,1)&lt;=FADT!$N$2,VLOOKUP(DATE(B$56,$M58,1),FADT!$N$3:$O$1000,2,FALSE),"")</f>
        <v>1.08508973335898</v>
      </c>
      <c r="C58" s="16">
        <f>IF(DATE(C$56,$M58,1)&lt;=FADT!$N$2,VLOOKUP(DATE(C$56,$M58,1),FADT!$N$3:$O$1000,2,FALSE),"")</f>
        <v>1.0768972996622126</v>
      </c>
      <c r="D58" s="16">
        <f>IF(DATE(D$56,$M58,1)&lt;=FADT!$N$2,VLOOKUP(DATE(D$56,$M58,1),FADT!$N$3:$O$1000,2,FALSE),"")</f>
        <v>1.0638862179556925</v>
      </c>
      <c r="E58" s="16">
        <f>IF(DATE(E$56,$M58,1)&lt;=FADT!$N$2,VLOOKUP(DATE(E$56,$M58,1),FADT!$N$3:$O$1000,2,FALSE),"")</f>
        <v>1.0617294872454437</v>
      </c>
      <c r="F58" s="16">
        <f>IF(DATE(F$56,$M58,1)&lt;=FADT!$N$2,VLOOKUP(DATE(F$56,$M58,1),FADT!$N$3:$O$1000,2,FALSE),"")</f>
        <v>1.0585133196473457</v>
      </c>
      <c r="G58" s="16">
        <f>IF(DATE(G$56,$M58,1)&lt;=FADT!$N$2,VLOOKUP(DATE(G$56,$M58,1),FADT!$N$3:$O$1000,2,FALSE),"")</f>
        <v>1.0497548717946261</v>
      </c>
      <c r="H58" s="16">
        <f>IF(DATE(H$56,$M58,1)&lt;=FADT!$N$2,VLOOKUP(DATE(H$56,$M58,1),FADT!$N$3:$O$1000,2,FALSE),"")</f>
        <v>1.0307838055072243</v>
      </c>
      <c r="I58" s="16">
        <f>IF(DATE(I$56,$M58,1)&lt;=FADT!$N$2,VLOOKUP(DATE(I$56,$M58,1),FADT!$N$3:$O$1000,2,FALSE),"")</f>
        <v>1.0100639389906214</v>
      </c>
      <c r="J58" s="16">
        <f>IF(DATE(J$56,$M58,1)&lt;=FADT!$N$2,VLOOKUP(DATE(J$56,$M58,1),FADT!$N$3:$O$1000,2,FALSE),"")</f>
        <v>1.0057792273345696</v>
      </c>
      <c r="K58" s="16">
        <f>IF(DATE(K$56,$M58,1)&lt;=FADT!$N$2,VLOOKUP(DATE(K$56,$M58,1),FADT!$N$3:$O$1000,2,FALSE),"")</f>
        <v>1.0057792273345696</v>
      </c>
      <c r="L58" s="16">
        <f>IF(DATE(L$56,$M58,1)&lt;=FADT!$N$2,VLOOKUP(DATE(L$56,$M58,1),FADT!$N$3:$O$1000,2,FALSE),"")</f>
        <v>1.0057792273345696</v>
      </c>
      <c r="M58" s="11">
        <v>2</v>
      </c>
    </row>
    <row r="59" spans="1:13" ht="12.75" x14ac:dyDescent="0.2">
      <c r="A59" s="10" t="s">
        <v>5</v>
      </c>
      <c r="B59" s="16">
        <f>IF(DATE(B$56,$M59,1)&lt;=FADT!$N$2,VLOOKUP(DATE(B$56,$M59,1),FADT!$N$3:$O$1000,2,FALSE),"")</f>
        <v>1.08508973335898</v>
      </c>
      <c r="C59" s="16">
        <f>IF(DATE(C$56,$M59,1)&lt;=FADT!$N$2,VLOOKUP(DATE(C$56,$M59,1),FADT!$N$3:$O$1000,2,FALSE),"")</f>
        <v>1.076333301012482</v>
      </c>
      <c r="D59" s="16">
        <f>IF(DATE(D$56,$M59,1)&lt;=FADT!$N$2,VLOOKUP(DATE(D$56,$M59,1),FADT!$N$3:$O$1000,2,FALSE),"")</f>
        <v>1.0638862179556925</v>
      </c>
      <c r="E59" s="16">
        <f>IF(DATE(E$56,$M59,1)&lt;=FADT!$N$2,VLOOKUP(DATE(E$56,$M59,1),FADT!$N$3:$O$1000,2,FALSE),"")</f>
        <v>1.0617294872454437</v>
      </c>
      <c r="F59" s="16">
        <f>IF(DATE(F$56,$M59,1)&lt;=FADT!$N$2,VLOOKUP(DATE(F$56,$M59,1),FADT!$N$3:$O$1000,2,FALSE),"")</f>
        <v>1.0579452030732954</v>
      </c>
      <c r="G59" s="16">
        <f>IF(DATE(G$56,$M59,1)&lt;=FADT!$N$2,VLOOKUP(DATE(G$56,$M59,1),FADT!$N$3:$O$1000,2,FALSE),"")</f>
        <v>1.0495785425994695</v>
      </c>
      <c r="H59" s="16">
        <f>IF(DATE(H$56,$M59,1)&lt;=FADT!$N$2,VLOOKUP(DATE(H$56,$M59,1),FADT!$N$3:$O$1000,2,FALSE),"")</f>
        <v>1.0297982885450865</v>
      </c>
      <c r="I59" s="16">
        <f>IF(DATE(I$56,$M59,1)&lt;=FADT!$N$2,VLOOKUP(DATE(I$56,$M59,1),FADT!$N$3:$O$1000,2,FALSE),"")</f>
        <v>1.0097589917751053</v>
      </c>
      <c r="J59" s="16">
        <f>IF(DATE(J$56,$M59,1)&lt;=FADT!$N$2,VLOOKUP(DATE(J$56,$M59,1),FADT!$N$3:$O$1000,2,FALSE),"")</f>
        <v>1.0057792273345696</v>
      </c>
      <c r="K59" s="16">
        <f>IF(DATE(K$56,$M59,1)&lt;=FADT!$N$2,VLOOKUP(DATE(K$56,$M59,1),FADT!$N$3:$O$1000,2,FALSE),"")</f>
        <v>1.0057792273345696</v>
      </c>
      <c r="L59" s="16">
        <f>IF(DATE(L$56,$M59,1)&lt;=FADT!$N$2,VLOOKUP(DATE(L$56,$M59,1),FADT!$N$3:$O$1000,2,FALSE),"")</f>
        <v>1.0057792273345696</v>
      </c>
      <c r="M59" s="11">
        <v>3</v>
      </c>
    </row>
    <row r="60" spans="1:13" ht="12.75" x14ac:dyDescent="0.2">
      <c r="A60" s="10" t="s">
        <v>6</v>
      </c>
      <c r="B60" s="16">
        <f>IF(DATE(B$56,$M60,1)&lt;=FADT!$N$2,VLOOKUP(DATE(B$56,$M60,1),FADT!$N$3:$O$1000,2,FALSE),"")</f>
        <v>1.0842310223892477</v>
      </c>
      <c r="C60" s="16">
        <f>IF(DATE(C$56,$M60,1)&lt;=FADT!$N$2,VLOOKUP(DATE(C$56,$M60,1),FADT!$N$3:$O$1000,2,FALSE),"")</f>
        <v>1.0750303642110584</v>
      </c>
      <c r="D60" s="16">
        <f>IF(DATE(D$56,$M60,1)&lt;=FADT!$N$2,VLOOKUP(DATE(D$56,$M60,1),FADT!$N$3:$O$1000,2,FALSE),"")</f>
        <v>1.0627511996744401</v>
      </c>
      <c r="E60" s="16">
        <f>IF(DATE(E$56,$M60,1)&lt;=FADT!$N$2,VLOOKUP(DATE(E$56,$M60,1),FADT!$N$3:$O$1000,2,FALSE),"")</f>
        <v>1.0617294872454437</v>
      </c>
      <c r="F60" s="16">
        <f>IF(DATE(F$56,$M60,1)&lt;=FADT!$N$2,VLOOKUP(DATE(F$56,$M60,1),FADT!$N$3:$O$1000,2,FALSE),"")</f>
        <v>1.0576638644853422</v>
      </c>
      <c r="G60" s="16">
        <f>IF(DATE(G$56,$M60,1)&lt;=FADT!$N$2,VLOOKUP(DATE(G$56,$M60,1),FADT!$N$3:$O$1000,2,FALSE),"")</f>
        <v>1.048220049415427</v>
      </c>
      <c r="H60" s="16">
        <f>IF(DATE(H$56,$M60,1)&lt;=FADT!$N$2,VLOOKUP(DATE(H$56,$M60,1),FADT!$N$3:$O$1000,2,FALSE),"")</f>
        <v>1.0275705156671202</v>
      </c>
      <c r="I60" s="16">
        <f>IF(DATE(I$56,$M60,1)&lt;=FADT!$N$2,VLOOKUP(DATE(I$56,$M60,1),FADT!$N$3:$O$1000,2,FALSE),"")</f>
        <v>1.0082274942113982</v>
      </c>
      <c r="J60" s="16">
        <f>IF(DATE(J$56,$M60,1)&lt;=FADT!$N$2,VLOOKUP(DATE(J$56,$M60,1),FADT!$N$3:$O$1000,2,FALSE),"")</f>
        <v>1.0057792273345696</v>
      </c>
      <c r="K60" s="16">
        <f>IF(DATE(K$56,$M60,1)&lt;=FADT!$N$2,VLOOKUP(DATE(K$56,$M60,1),FADT!$N$3:$O$1000,2,FALSE),"")</f>
        <v>1.0057792273345696</v>
      </c>
      <c r="L60" s="16">
        <f>IF(DATE(L$56,$M60,1)&lt;=FADT!$N$2,VLOOKUP(DATE(L$56,$M60,1),FADT!$N$3:$O$1000,2,FALSE),"")</f>
        <v>1.0057792273345696</v>
      </c>
      <c r="M60" s="11">
        <v>4</v>
      </c>
    </row>
    <row r="61" spans="1:13" ht="12.75" x14ac:dyDescent="0.2">
      <c r="A61" s="10" t="s">
        <v>7</v>
      </c>
      <c r="B61" s="16">
        <f>IF(DATE(B$56,$M61,1)&lt;=FADT!$N$2,VLOOKUP(DATE(B$56,$M61,1),FADT!$N$3:$O$1000,2,FALSE),"")</f>
        <v>1.0842310223892477</v>
      </c>
      <c r="C61" s="16">
        <f>IF(DATE(C$56,$M61,1)&lt;=FADT!$N$2,VLOOKUP(DATE(C$56,$M61,1),FADT!$N$3:$O$1000,2,FALSE),"")</f>
        <v>1.0746338243298805</v>
      </c>
      <c r="D61" s="16">
        <f>IF(DATE(D$56,$M61,1)&lt;=FADT!$N$2,VLOOKUP(DATE(D$56,$M61,1),FADT!$N$3:$O$1000,2,FALSE),"")</f>
        <v>1.0625100099021922</v>
      </c>
      <c r="E61" s="16">
        <f>IF(DATE(E$56,$M61,1)&lt;=FADT!$N$2,VLOOKUP(DATE(E$56,$M61,1),FADT!$N$3:$O$1000,2,FALSE),"")</f>
        <v>1.0617294872454437</v>
      </c>
      <c r="F61" s="16">
        <f>IF(DATE(F$56,$M61,1)&lt;=FADT!$N$2,VLOOKUP(DATE(F$56,$M61,1),FADT!$N$3:$O$1000,2,FALSE),"")</f>
        <v>1.0571786194989923</v>
      </c>
      <c r="G61" s="16">
        <f>IF(DATE(G$56,$M61,1)&lt;=FADT!$N$2,VLOOKUP(DATE(G$56,$M61,1),FADT!$N$3:$O$1000,2,FALSE),"")</f>
        <v>1.0470954688818479</v>
      </c>
      <c r="H61" s="16">
        <f>IF(DATE(H$56,$M61,1)&lt;=FADT!$N$2,VLOOKUP(DATE(H$56,$M61,1),FADT!$N$3:$O$1000,2,FALSE),"")</f>
        <v>1.0262323087365277</v>
      </c>
      <c r="I61" s="16">
        <f>IF(DATE(I$56,$M61,1)&lt;=FADT!$N$2,VLOOKUP(DATE(I$56,$M61,1),FADT!$N$3:$O$1000,2,FALSE),"")</f>
        <v>1.0082274942113982</v>
      </c>
      <c r="J61" s="16">
        <f>IF(DATE(J$56,$M61,1)&lt;=FADT!$N$2,VLOOKUP(DATE(J$56,$M61,1),FADT!$N$3:$O$1000,2,FALSE),"")</f>
        <v>1.0057792273345696</v>
      </c>
      <c r="K61" s="16">
        <f>IF(DATE(K$56,$M61,1)&lt;=FADT!$N$2,VLOOKUP(DATE(K$56,$M61,1),FADT!$N$3:$O$1000,2,FALSE),"")</f>
        <v>1.0057792273345696</v>
      </c>
      <c r="L61" s="16">
        <f>IF(DATE(L$56,$M61,1)&lt;=FADT!$N$2,VLOOKUP(DATE(L$56,$M61,1),FADT!$N$3:$O$1000,2,FALSE),"")</f>
        <v>1.0057792273345696</v>
      </c>
      <c r="M61" s="11">
        <v>5</v>
      </c>
    </row>
    <row r="62" spans="1:13" ht="12.75" x14ac:dyDescent="0.2">
      <c r="A62" s="10" t="s">
        <v>8</v>
      </c>
      <c r="B62" s="16">
        <f>IF(DATE(B$56,$M62,1)&lt;=FADT!$N$2,VLOOKUP(DATE(B$56,$M62,1),FADT!$N$3:$O$1000,2,FALSE),"")</f>
        <v>1.0836783464325672</v>
      </c>
      <c r="C62" s="16">
        <f>IF(DATE(C$56,$M62,1)&lt;=FADT!$N$2,VLOOKUP(DATE(C$56,$M62,1),FADT!$N$3:$O$1000,2,FALSE),"")</f>
        <v>1.0729492939383971</v>
      </c>
      <c r="D62" s="16">
        <f>IF(DATE(D$56,$M62,1)&lt;=FADT!$N$2,VLOOKUP(DATE(D$56,$M62,1),FADT!$N$3:$O$1000,2,FALSE),"")</f>
        <v>1.0620129878238909</v>
      </c>
      <c r="E62" s="16">
        <f>IF(DATE(E$56,$M62,1)&lt;=FADT!$N$2,VLOOKUP(DATE(E$56,$M62,1),FADT!$N$3:$O$1000,2,FALSE),"")</f>
        <v>1.0617294872454437</v>
      </c>
      <c r="F62" s="16">
        <f>IF(DATE(F$56,$M62,1)&lt;=FADT!$N$2,VLOOKUP(DATE(F$56,$M62,1),FADT!$N$3:$O$1000,2,FALSE),"")</f>
        <v>1.0565404690556826</v>
      </c>
      <c r="G62" s="16">
        <f>IF(DATE(G$56,$M62,1)&lt;=FADT!$N$2,VLOOKUP(DATE(G$56,$M62,1),FADT!$N$3:$O$1000,2,FALSE),"")</f>
        <v>1.0458895582212189</v>
      </c>
      <c r="H62" s="16">
        <f>IF(DATE(H$56,$M62,1)&lt;=FADT!$N$2,VLOOKUP(DATE(H$56,$M62,1),FADT!$N$3:$O$1000,2,FALSE),"")</f>
        <v>1.0246615026529606</v>
      </c>
      <c r="I62" s="16">
        <f>IF(DATE(I$56,$M62,1)&lt;=FADT!$N$2,VLOOKUP(DATE(I$56,$M62,1),FADT!$N$3:$O$1000,2,FALSE),"")</f>
        <v>1.0074577964549067</v>
      </c>
      <c r="J62" s="16">
        <f>IF(DATE(J$56,$M62,1)&lt;=FADT!$N$2,VLOOKUP(DATE(J$56,$M62,1),FADT!$N$3:$O$1000,2,FALSE),"")</f>
        <v>1.0057792273345696</v>
      </c>
      <c r="K62" s="16">
        <f>IF(DATE(K$56,$M62,1)&lt;=FADT!$N$2,VLOOKUP(DATE(K$56,$M62,1),FADT!$N$3:$O$1000,2,FALSE),"")</f>
        <v>1.0057792273345696</v>
      </c>
      <c r="L62" s="16">
        <f>IF(DATE(L$56,$M62,1)&lt;=FADT!$N$2,VLOOKUP(DATE(L$56,$M62,1),FADT!$N$3:$O$1000,2,FALSE),"")</f>
        <v>1.0057792273345696</v>
      </c>
      <c r="M62" s="11">
        <v>6</v>
      </c>
    </row>
    <row r="63" spans="1:13" ht="12.75" x14ac:dyDescent="0.2">
      <c r="A63" s="10" t="s">
        <v>9</v>
      </c>
      <c r="B63" s="16">
        <f>IF(DATE(B$56,$M63,1)&lt;=FADT!$N$2,VLOOKUP(DATE(B$56,$M63,1),FADT!$N$3:$O$1000,2,FALSE),"")</f>
        <v>1.0830404356159895</v>
      </c>
      <c r="C63" s="16">
        <f>IF(DATE(C$56,$M63,1)&lt;=FADT!$N$2,VLOOKUP(DATE(C$56,$M63,1),FADT!$N$3:$O$1000,2,FALSE),"")</f>
        <v>1.0717553584690624</v>
      </c>
      <c r="D63" s="16">
        <f>IF(DATE(D$56,$M63,1)&lt;=FADT!$N$2,VLOOKUP(DATE(D$56,$M63,1),FADT!$N$3:$O$1000,2,FALSE),"")</f>
        <v>1.0620129878238909</v>
      </c>
      <c r="E63" s="16">
        <f>IF(DATE(E$56,$M63,1)&lt;=FADT!$N$2,VLOOKUP(DATE(E$56,$M63,1),FADT!$N$3:$O$1000,2,FALSE),"")</f>
        <v>1.0617294872454437</v>
      </c>
      <c r="F63" s="16">
        <f>IF(DATE(F$56,$M63,1)&lt;=FADT!$N$2,VLOOKUP(DATE(F$56,$M63,1),FADT!$N$3:$O$1000,2,FALSE),"")</f>
        <v>1.0560494060818546</v>
      </c>
      <c r="G63" s="16">
        <f>IF(DATE(G$56,$M63,1)&lt;=FADT!$N$2,VLOOKUP(DATE(G$56,$M63,1),FADT!$N$3:$O$1000,2,FALSE),"")</f>
        <v>1.0439967920372553</v>
      </c>
      <c r="H63" s="16">
        <f>IF(DATE(H$56,$M63,1)&lt;=FADT!$N$2,VLOOKUP(DATE(H$56,$M63,1),FADT!$N$3:$O$1000,2,FALSE),"")</f>
        <v>1.0225723872657766</v>
      </c>
      <c r="I63" s="16">
        <f>IF(DATE(I$56,$M63,1)&lt;=FADT!$N$2,VLOOKUP(DATE(I$56,$M63,1),FADT!$N$3:$O$1000,2,FALSE),"")</f>
        <v>1.0069180883595459</v>
      </c>
      <c r="J63" s="16">
        <f>IF(DATE(J$56,$M63,1)&lt;=FADT!$N$2,VLOOKUP(DATE(J$56,$M63,1),FADT!$N$3:$O$1000,2,FALSE),"")</f>
        <v>1.0057792273345696</v>
      </c>
      <c r="K63" s="16">
        <f>IF(DATE(K$56,$M63,1)&lt;=FADT!$N$2,VLOOKUP(DATE(K$56,$M63,1),FADT!$N$3:$O$1000,2,FALSE),"")</f>
        <v>1.0057792273345696</v>
      </c>
      <c r="L63" s="16">
        <f>IF(DATE(L$56,$M63,1)&lt;=FADT!$N$2,VLOOKUP(DATE(L$56,$M63,1),FADT!$N$3:$O$1000,2,FALSE),"")</f>
        <v>1.0057792273345696</v>
      </c>
      <c r="M63" s="11">
        <v>7</v>
      </c>
    </row>
    <row r="64" spans="1:13" ht="12.75" x14ac:dyDescent="0.2">
      <c r="A64" s="10" t="s">
        <v>10</v>
      </c>
      <c r="B64" s="16">
        <f>IF(DATE(B$56,$M64,1)&lt;=FADT!$N$2,VLOOKUP(DATE(B$56,$M64,1),FADT!$N$3:$O$1000,2,FALSE),"")</f>
        <v>1.0817952892380767</v>
      </c>
      <c r="C64" s="16">
        <f>IF(DATE(C$56,$M64,1)&lt;=FADT!$N$2,VLOOKUP(DATE(C$56,$M64,1),FADT!$N$3:$O$1000,2,FALSE),"")</f>
        <v>1.0704397879696479</v>
      </c>
      <c r="D64" s="16">
        <f>IF(DATE(D$56,$M64,1)&lt;=FADT!$N$2,VLOOKUP(DATE(D$56,$M64,1),FADT!$N$3:$O$1000,2,FALSE),"")</f>
        <v>1.061860079972375</v>
      </c>
      <c r="E64" s="16">
        <f>IF(DATE(E$56,$M64,1)&lt;=FADT!$N$2,VLOOKUP(DATE(E$56,$M64,1),FADT!$N$3:$O$1000,2,FALSE),"")</f>
        <v>1.0615076321503243</v>
      </c>
      <c r="F64" s="16">
        <f>IF(DATE(F$56,$M64,1)&lt;=FADT!$N$2,VLOOKUP(DATE(F$56,$M64,1),FADT!$N$3:$O$1000,2,FALSE),"")</f>
        <v>1.0549375019547942</v>
      </c>
      <c r="G64" s="16">
        <f>IF(DATE(G$56,$M64,1)&lt;=FADT!$N$2,VLOOKUP(DATE(G$56,$M64,1),FADT!$N$3:$O$1000,2,FALSE),"")</f>
        <v>1.0415959134567374</v>
      </c>
      <c r="H64" s="16">
        <f>IF(DATE(H$56,$M64,1)&lt;=FADT!$N$2,VLOOKUP(DATE(H$56,$M64,1),FADT!$N$3:$O$1000,2,FALSE),"")</f>
        <v>1.0209174800306469</v>
      </c>
      <c r="I64" s="16">
        <f>IF(DATE(I$56,$M64,1)&lt;=FADT!$N$2,VLOOKUP(DATE(I$56,$M64,1),FADT!$N$3:$O$1000,2,FALSE),"")</f>
        <v>1.006291168961283</v>
      </c>
      <c r="J64" s="16">
        <f>IF(DATE(J$56,$M64,1)&lt;=FADT!$N$2,VLOOKUP(DATE(J$56,$M64,1),FADT!$N$3:$O$1000,2,FALSE),"")</f>
        <v>1.0057792273345696</v>
      </c>
      <c r="K64" s="16">
        <f>IF(DATE(K$56,$M64,1)&lt;=FADT!$N$2,VLOOKUP(DATE(K$56,$M64,1),FADT!$N$3:$O$1000,2,FALSE),"")</f>
        <v>1.0057792273345696</v>
      </c>
      <c r="L64" s="16">
        <f>IF(DATE(L$56,$M64,1)&lt;=FADT!$N$2,VLOOKUP(DATE(L$56,$M64,1),FADT!$N$3:$O$1000,2,FALSE),"")</f>
        <v>1.0057792273345696</v>
      </c>
      <c r="M64" s="11">
        <v>8</v>
      </c>
    </row>
    <row r="65" spans="1:13" ht="12.75" x14ac:dyDescent="0.2">
      <c r="A65" s="10" t="s">
        <v>11</v>
      </c>
      <c r="B65" s="16">
        <f>IF(DATE(B$56,$M65,1)&lt;=FADT!$N$2,VLOOKUP(DATE(B$56,$M65,1),FADT!$N$3:$O$1000,2,FALSE),"")</f>
        <v>1.0808128303752655</v>
      </c>
      <c r="C65" s="16">
        <f>IF(DATE(C$56,$M65,1)&lt;=FADT!$N$2,VLOOKUP(DATE(C$56,$M65,1),FADT!$N$3:$O$1000,2,FALSE),"")</f>
        <v>1.0682221587680454</v>
      </c>
      <c r="D65" s="16">
        <f>IF(DATE(D$56,$M65,1)&lt;=FADT!$N$2,VLOOKUP(DATE(D$56,$M65,1),FADT!$N$3:$O$1000,2,FALSE),"")</f>
        <v>1.0617294872454437</v>
      </c>
      <c r="E65" s="16">
        <f>IF(DATE(E$56,$M65,1)&lt;=FADT!$N$2,VLOOKUP(DATE(E$56,$M65,1),FADT!$N$3:$O$1000,2,FALSE),"")</f>
        <v>1.0615076321503243</v>
      </c>
      <c r="F65" s="16">
        <f>IF(DATE(F$56,$M65,1)&lt;=FADT!$N$2,VLOOKUP(DATE(F$56,$M65,1),FADT!$N$3:$O$1000,2,FALSE),"")</f>
        <v>1.0543028116621735</v>
      </c>
      <c r="G65" s="16">
        <f>IF(DATE(G$56,$M65,1)&lt;=FADT!$N$2,VLOOKUP(DATE(G$56,$M65,1),FADT!$N$3:$O$1000,2,FALSE),"")</f>
        <v>1.0396548777998849</v>
      </c>
      <c r="H65" s="16">
        <f>IF(DATE(H$56,$M65,1)&lt;=FADT!$N$2,VLOOKUP(DATE(H$56,$M65,1),FADT!$N$3:$O$1000,2,FALSE),"")</f>
        <v>1.0183258407658977</v>
      </c>
      <c r="I65" s="16">
        <f>IF(DATE(I$56,$M65,1)&lt;=FADT!$N$2,VLOOKUP(DATE(I$56,$M65,1),FADT!$N$3:$O$1000,2,FALSE),"")</f>
        <v>1.0057792273345696</v>
      </c>
      <c r="J65" s="16">
        <f>IF(DATE(J$56,$M65,1)&lt;=FADT!$N$2,VLOOKUP(DATE(J$56,$M65,1),FADT!$N$3:$O$1000,2,FALSE),"")</f>
        <v>1.0057792273345696</v>
      </c>
      <c r="K65" s="16">
        <f>IF(DATE(K$56,$M65,1)&lt;=FADT!$N$2,VLOOKUP(DATE(K$56,$M65,1),FADT!$N$3:$O$1000,2,FALSE),"")</f>
        <v>1.0057792273345696</v>
      </c>
      <c r="L65" s="16">
        <f>IF(DATE(L$56,$M65,1)&lt;=FADT!$N$2,VLOOKUP(DATE(L$56,$M65,1),FADT!$N$3:$O$1000,2,FALSE),"")</f>
        <v>1.0057792273345696</v>
      </c>
      <c r="M65" s="11">
        <v>9</v>
      </c>
    </row>
    <row r="66" spans="1:13" ht="12.75" x14ac:dyDescent="0.2">
      <c r="A66" s="10" t="s">
        <v>12</v>
      </c>
      <c r="B66" s="16">
        <f>IF(DATE(B$56,$M66,1)&lt;=FADT!$N$2,VLOOKUP(DATE(B$56,$M66,1),FADT!$N$3:$O$1000,2,FALSE),"")</f>
        <v>1.0800546320235851</v>
      </c>
      <c r="C66" s="16">
        <f>IF(DATE(C$56,$M66,1)&lt;=FADT!$N$2,VLOOKUP(DATE(C$56,$M66,1),FADT!$N$3:$O$1000,2,FALSE),"")</f>
        <v>1.0671518055071216</v>
      </c>
      <c r="D66" s="16">
        <f>IF(DATE(D$56,$M66,1)&lt;=FADT!$N$2,VLOOKUP(DATE(D$56,$M66,1),FADT!$N$3:$O$1000,2,FALSE),"")</f>
        <v>1.0617294872454437</v>
      </c>
      <c r="E66" s="16">
        <f>IF(DATE(E$56,$M66,1)&lt;=FADT!$N$2,VLOOKUP(DATE(E$56,$M66,1),FADT!$N$3:$O$1000,2,FALSE),"")</f>
        <v>1.0614237796717303</v>
      </c>
      <c r="F66" s="16">
        <f>IF(DATE(F$56,$M66,1)&lt;=FADT!$N$2,VLOOKUP(DATE(F$56,$M66,1),FADT!$N$3:$O$1000,2,FALSE),"")</f>
        <v>1.0533832081214836</v>
      </c>
      <c r="G66" s="16">
        <f>IF(DATE(G$56,$M66,1)&lt;=FADT!$N$2,VLOOKUP(DATE(G$56,$M66,1),FADT!$N$3:$O$1000,2,FALSE),"")</f>
        <v>1.0376625656737912</v>
      </c>
      <c r="H66" s="16">
        <f>IF(DATE(H$56,$M66,1)&lt;=FADT!$N$2,VLOOKUP(DATE(H$56,$M66,1),FADT!$N$3:$O$1000,2,FALSE),"")</f>
        <v>1.0167244996789033</v>
      </c>
      <c r="I66" s="16">
        <f>IF(DATE(I$56,$M66,1)&lt;=FADT!$N$2,VLOOKUP(DATE(I$56,$M66,1),FADT!$N$3:$O$1000,2,FALSE),"")</f>
        <v>1.0057792273345696</v>
      </c>
      <c r="J66" s="16">
        <f>IF(DATE(J$56,$M66,1)&lt;=FADT!$N$2,VLOOKUP(DATE(J$56,$M66,1),FADT!$N$3:$O$1000,2,FALSE),"")</f>
        <v>1.0057792273345696</v>
      </c>
      <c r="K66" s="16">
        <f>IF(DATE(K$56,$M66,1)&lt;=FADT!$N$2,VLOOKUP(DATE(K$56,$M66,1),FADT!$N$3:$O$1000,2,FALSE),"")</f>
        <v>1.0057792273345696</v>
      </c>
      <c r="L66" s="16">
        <f>IF(DATE(L$56,$M66,1)&lt;=FADT!$N$2,VLOOKUP(DATE(L$56,$M66,1),FADT!$N$3:$O$1000,2,FALSE),"")</f>
        <v>1.0057792273345696</v>
      </c>
      <c r="M66" s="11">
        <v>10</v>
      </c>
    </row>
    <row r="67" spans="1:13" ht="12.75" x14ac:dyDescent="0.2">
      <c r="A67" s="10" t="s">
        <v>13</v>
      </c>
      <c r="B67" s="16">
        <f>IF(DATE(B$56,$M67,1)&lt;=FADT!$N$2,VLOOKUP(DATE(B$56,$M67,1),FADT!$N$3:$O$1000,2,FALSE),"")</f>
        <v>1.0795450867426426</v>
      </c>
      <c r="C67" s="16">
        <f>IF(DATE(C$56,$M67,1)&lt;=FADT!$N$2,VLOOKUP(DATE(C$56,$M67,1),FADT!$N$3:$O$1000,2,FALSE),"")</f>
        <v>1.0664905813466865</v>
      </c>
      <c r="D67" s="16">
        <f>IF(DATE(D$56,$M67,1)&lt;=FADT!$N$2,VLOOKUP(DATE(D$56,$M67,1),FADT!$N$3:$O$1000,2,FALSE),"")</f>
        <v>1.0617294872454437</v>
      </c>
      <c r="E67" s="16">
        <f>IF(DATE(E$56,$M67,1)&lt;=FADT!$N$2,VLOOKUP(DATE(E$56,$M67,1),FADT!$N$3:$O$1000,2,FALSE),"")</f>
        <v>1.060448167357761</v>
      </c>
      <c r="F67" s="16">
        <f>IF(DATE(F$56,$M67,1)&lt;=FADT!$N$2,VLOOKUP(DATE(F$56,$M67,1),FADT!$N$3:$O$1000,2,FALSE),"")</f>
        <v>1.0522909301360024</v>
      </c>
      <c r="G67" s="16">
        <f>IF(DATE(G$56,$M67,1)&lt;=FADT!$N$2,VLOOKUP(DATE(G$56,$M67,1),FADT!$N$3:$O$1000,2,FALSE),"")</f>
        <v>1.0358084685151492</v>
      </c>
      <c r="H67" s="16">
        <f>IF(DATE(H$56,$M67,1)&lt;=FADT!$N$2,VLOOKUP(DATE(H$56,$M67,1),FADT!$N$3:$O$1000,2,FALSE),"")</f>
        <v>1.0150993256585241</v>
      </c>
      <c r="I67" s="16">
        <f>IF(DATE(I$56,$M67,1)&lt;=FADT!$N$2,VLOOKUP(DATE(I$56,$M67,1),FADT!$N$3:$O$1000,2,FALSE),"")</f>
        <v>1.0057792273345696</v>
      </c>
      <c r="J67" s="16">
        <f>IF(DATE(J$56,$M67,1)&lt;=FADT!$N$2,VLOOKUP(DATE(J$56,$M67,1),FADT!$N$3:$O$1000,2,FALSE),"")</f>
        <v>1.0057792273345696</v>
      </c>
      <c r="K67" s="16">
        <f>IF(DATE(K$56,$M67,1)&lt;=FADT!$N$2,VLOOKUP(DATE(K$56,$M67,1),FADT!$N$3:$O$1000,2,FALSE),"")</f>
        <v>1.0057792273345696</v>
      </c>
      <c r="L67" s="16">
        <f>IF(DATE(L$56,$M67,1)&lt;=FADT!$N$2,VLOOKUP(DATE(L$56,$M67,1),FADT!$N$3:$O$1000,2,FALSE),"")</f>
        <v>1.0057792273345696</v>
      </c>
      <c r="M67" s="11">
        <v>11</v>
      </c>
    </row>
    <row r="68" spans="1:13" ht="12.75" x14ac:dyDescent="0.2">
      <c r="A68" s="12" t="s">
        <v>14</v>
      </c>
      <c r="B68" s="16">
        <f>IF(DATE(B$56,$M68,1)&lt;=FADT!$N$2,VLOOKUP(DATE(B$56,$M68,1),FADT!$N$3:$O$1000,2,FALSE),"")</f>
        <v>1.0791824814288826</v>
      </c>
      <c r="C68" s="16">
        <f>IF(DATE(C$56,$M68,1)&lt;=FADT!$N$2,VLOOKUP(DATE(C$56,$M68,1),FADT!$N$3:$O$1000,2,FALSE),"")</f>
        <v>1.0658031383224684</v>
      </c>
      <c r="D68" s="16">
        <f>IF(DATE(D$56,$M68,1)&lt;=FADT!$N$2,VLOOKUP(DATE(D$56,$M68,1),FADT!$N$3:$O$1000,2,FALSE),"")</f>
        <v>1.0617294872454437</v>
      </c>
      <c r="E68" s="16">
        <f>IF(DATE(E$56,$M68,1)&lt;=FADT!$N$2,VLOOKUP(DATE(E$56,$M68,1),FADT!$N$3:$O$1000,2,FALSE),"")</f>
        <v>1.0602287000168575</v>
      </c>
      <c r="F68" s="16">
        <f>IF(DATE(F$56,$M68,1)&lt;=FADT!$N$2,VLOOKUP(DATE(F$56,$M68,1),FADT!$N$3:$O$1000,2,FALSE),"")</f>
        <v>1.0517829189861321</v>
      </c>
      <c r="G68" s="16">
        <f>IF(DATE(G$56,$M68,1)&lt;=FADT!$N$2,VLOOKUP(DATE(G$56,$M68,1),FADT!$N$3:$O$1000,2,FALSE),"")</f>
        <v>1.0344667651207875</v>
      </c>
      <c r="H68" s="16">
        <f>IF(DATE(H$56,$M68,1)&lt;=FADT!$N$2,VLOOKUP(DATE(H$56,$M68,1),FADT!$N$3:$O$1000,2,FALSE),"")</f>
        <v>1.0136518308440787</v>
      </c>
      <c r="I68" s="16">
        <f>IF(DATE(I$56,$M68,1)&lt;=FADT!$N$2,VLOOKUP(DATE(I$56,$M68,1),FADT!$N$3:$O$1000,2,FALSE),"")</f>
        <v>1.0057792273345696</v>
      </c>
      <c r="J68" s="16">
        <f>IF(DATE(J$56,$M68,1)&lt;=FADT!$N$2,VLOOKUP(DATE(J$56,$M68,1),FADT!$N$3:$O$1000,2,FALSE),"")</f>
        <v>1.0057792273345696</v>
      </c>
      <c r="K68" s="16">
        <f>IF(DATE(K$56,$M68,1)&lt;=FADT!$N$2,VLOOKUP(DATE(K$56,$M68,1),FADT!$N$3:$O$1000,2,FALSE),"")</f>
        <v>1.0057792273345696</v>
      </c>
      <c r="L68" s="16">
        <f>IF(DATE(L$56,$M68,1)&lt;=FADT!$N$2,VLOOKUP(DATE(L$56,$M68,1),FADT!$N$3:$O$1000,2,FALSE),"")</f>
        <v>1.0057792273345696</v>
      </c>
      <c r="M68" s="11">
        <v>12</v>
      </c>
    </row>
    <row r="69" spans="1:13" ht="12.75" x14ac:dyDescent="0.2">
      <c r="A69" s="13"/>
      <c r="B69" s="9">
        <v>2021</v>
      </c>
      <c r="C69" s="9">
        <v>2022</v>
      </c>
      <c r="D69" s="9">
        <v>2023</v>
      </c>
      <c r="E69" s="9">
        <v>2024</v>
      </c>
      <c r="F69" s="9">
        <v>2025</v>
      </c>
      <c r="G69" s="9">
        <v>2026</v>
      </c>
      <c r="H69" s="9">
        <v>2027</v>
      </c>
      <c r="I69" s="9">
        <v>2028</v>
      </c>
      <c r="J69" s="9">
        <v>2029</v>
      </c>
      <c r="K69" s="9">
        <v>2030</v>
      </c>
      <c r="L69" s="9">
        <v>2031</v>
      </c>
    </row>
    <row r="70" spans="1:13" ht="12.75" x14ac:dyDescent="0.2">
      <c r="A70" s="10" t="s">
        <v>3</v>
      </c>
      <c r="B70" s="16">
        <f>IF(DATE(B$69,$M70,1)&lt;=FADT!$N$2,VLOOKUP(DATE(B$69,$M70,1),FADT!$N$3:$O$1000,2,FALSE),"")</f>
        <v>1.0057792273345696</v>
      </c>
      <c r="C70" s="16">
        <f>IF(DATE(C$69,$M70,1)&lt;=FADT!$N$2,VLOOKUP(DATE(C$69,$M70,1),FADT!$N$3:$O$1000,2,FALSE),"")</f>
        <v>1.0052886464750896</v>
      </c>
      <c r="D70" s="16" t="str">
        <f>IF(DATE(D$69,$M70,1)&lt;=FADT!$N$2,VLOOKUP(DATE(D$69,$M70,1),FADT!$N$3:$O$1000,2,FALSE),"")</f>
        <v/>
      </c>
      <c r="E70" s="16" t="str">
        <f>IF(DATE(E$69,$M70,1)&lt;=FADT!$N$2,VLOOKUP(DATE(E$69,$M70,1),FADT!$N$3:$O$1000,2,FALSE),"")</f>
        <v/>
      </c>
      <c r="F70" s="16" t="str">
        <f>IF(DATE(F$69,$M70,1)&lt;=FADT!$N$2,VLOOKUP(DATE(F$69,$M70,1),FADT!$N$3:$O$1000,2,FALSE),"")</f>
        <v/>
      </c>
      <c r="G70" s="16" t="str">
        <f>IF(DATE(G$69,$M70,1)&lt;=FADT!$N$2,VLOOKUP(DATE(G$69,$M70,1),FADT!$N$3:$O$1000,2,FALSE),"")</f>
        <v/>
      </c>
      <c r="H70" s="16" t="str">
        <f>IF(DATE(H$69,$M70,1)&lt;=FADT!$N$2,VLOOKUP(DATE(H$69,$M70,1),FADT!$N$3:$O$1000,2,FALSE),"")</f>
        <v/>
      </c>
      <c r="I70" s="16" t="str">
        <f>IF(DATE(I$69,$M70,1)&lt;=FADT!$N$2,VLOOKUP(DATE(I$69,$M70,1),FADT!$N$3:$O$1000,2,FALSE),"")</f>
        <v/>
      </c>
      <c r="J70" s="16" t="str">
        <f>IF(DATE(J$69,$M70,1)&lt;=FADT!$N$2,VLOOKUP(DATE(J$69,$M70,1),FADT!$N$3:$O$1000,2,FALSE),"")</f>
        <v/>
      </c>
      <c r="K70" s="16" t="str">
        <f>IF(DATE(K$69,$M70,1)&lt;=FADT!$N$2,VLOOKUP(DATE(K$69,$M70,1),FADT!$N$3:$O$1000,2,FALSE),"")</f>
        <v/>
      </c>
      <c r="L70" s="16" t="str">
        <f>IF(DATE(L$69,$M70,1)&lt;=FADT!$N$2,VLOOKUP(DATE(L$69,$M70,1),FADT!$N$3:$O$1000,2,FALSE),"")</f>
        <v/>
      </c>
      <c r="M70" s="11">
        <v>1</v>
      </c>
    </row>
    <row r="71" spans="1:13" ht="12.75" x14ac:dyDescent="0.2">
      <c r="A71" s="10" t="s">
        <v>4</v>
      </c>
      <c r="B71" s="16">
        <f>IF(DATE(B$69,$M71,1)&lt;=FADT!$N$2,VLOOKUP(DATE(B$69,$M71,1),FADT!$N$3:$O$1000,2,FALSE),"")</f>
        <v>1.0057792273345696</v>
      </c>
      <c r="C71" s="16">
        <f>IF(DATE(C$69,$M71,1)&lt;=FADT!$N$2,VLOOKUP(DATE(C$69,$M71,1),FADT!$N$3:$O$1000,2,FALSE),"")</f>
        <v>1.0046808145822674</v>
      </c>
      <c r="D71" s="16" t="str">
        <f>IF(DATE(D$69,$M71,1)&lt;=FADT!$N$2,VLOOKUP(DATE(D$69,$M71,1),FADT!$N$3:$O$1000,2,FALSE),"")</f>
        <v/>
      </c>
      <c r="E71" s="16" t="str">
        <f>IF(DATE(E$69,$M71,1)&lt;=FADT!$N$2,VLOOKUP(DATE(E$69,$M71,1),FADT!$N$3:$O$1000,2,FALSE),"")</f>
        <v/>
      </c>
      <c r="F71" s="16" t="str">
        <f>IF(DATE(F$69,$M71,1)&lt;=FADT!$N$2,VLOOKUP(DATE(F$69,$M71,1),FADT!$N$3:$O$1000,2,FALSE),"")</f>
        <v/>
      </c>
      <c r="G71" s="16" t="str">
        <f>IF(DATE(G$69,$M71,1)&lt;=FADT!$N$2,VLOOKUP(DATE(G$69,$M71,1),FADT!$N$3:$O$1000,2,FALSE),"")</f>
        <v/>
      </c>
      <c r="H71" s="16" t="str">
        <f>IF(DATE(H$69,$M71,1)&lt;=FADT!$N$2,VLOOKUP(DATE(H$69,$M71,1),FADT!$N$3:$O$1000,2,FALSE),"")</f>
        <v/>
      </c>
      <c r="I71" s="16" t="str">
        <f>IF(DATE(I$69,$M71,1)&lt;=FADT!$N$2,VLOOKUP(DATE(I$69,$M71,1),FADT!$N$3:$O$1000,2,FALSE),"")</f>
        <v/>
      </c>
      <c r="J71" s="16" t="str">
        <f>IF(DATE(J$69,$M71,1)&lt;=FADT!$N$2,VLOOKUP(DATE(J$69,$M71,1),FADT!$N$3:$O$1000,2,FALSE),"")</f>
        <v/>
      </c>
      <c r="K71" s="16" t="str">
        <f>IF(DATE(K$69,$M71,1)&lt;=FADT!$N$2,VLOOKUP(DATE(K$69,$M71,1),FADT!$N$3:$O$1000,2,FALSE),"")</f>
        <v/>
      </c>
      <c r="L71" s="16" t="str">
        <f>IF(DATE(L$69,$M71,1)&lt;=FADT!$N$2,VLOOKUP(DATE(L$69,$M71,1),FADT!$N$3:$O$1000,2,FALSE),"")</f>
        <v/>
      </c>
      <c r="M71" s="11">
        <v>2</v>
      </c>
    </row>
    <row r="72" spans="1:13" ht="12.75" x14ac:dyDescent="0.2">
      <c r="A72" s="10" t="s">
        <v>5</v>
      </c>
      <c r="B72" s="16">
        <f>IF(DATE(B$69,$M72,1)&lt;=FADT!$N$2,VLOOKUP(DATE(B$69,$M72,1),FADT!$N$3:$O$1000,2,FALSE),"")</f>
        <v>1.0057792273345696</v>
      </c>
      <c r="C72" s="16">
        <f>IF(DATE(C$69,$M72,1)&lt;=FADT!$N$2,VLOOKUP(DATE(C$69,$M72,1),FADT!$N$3:$O$1000,2,FALSE),"")</f>
        <v>1.0046808145822674</v>
      </c>
      <c r="D72" s="16" t="str">
        <f>IF(DATE(D$69,$M72,1)&lt;=FADT!$N$2,VLOOKUP(DATE(D$69,$M72,1),FADT!$N$3:$O$1000,2,FALSE),"")</f>
        <v/>
      </c>
      <c r="E72" s="16" t="str">
        <f>IF(DATE(E$69,$M72,1)&lt;=FADT!$N$2,VLOOKUP(DATE(E$69,$M72,1),FADT!$N$3:$O$1000,2,FALSE),"")</f>
        <v/>
      </c>
      <c r="F72" s="16" t="str">
        <f>IF(DATE(F$69,$M72,1)&lt;=FADT!$N$2,VLOOKUP(DATE(F$69,$M72,1),FADT!$N$3:$O$1000,2,FALSE),"")</f>
        <v/>
      </c>
      <c r="G72" s="16" t="str">
        <f>IF(DATE(G$69,$M72,1)&lt;=FADT!$N$2,VLOOKUP(DATE(G$69,$M72,1),FADT!$N$3:$O$1000,2,FALSE),"")</f>
        <v/>
      </c>
      <c r="H72" s="16" t="str">
        <f>IF(DATE(H$69,$M72,1)&lt;=FADT!$N$2,VLOOKUP(DATE(H$69,$M72,1),FADT!$N$3:$O$1000,2,FALSE),"")</f>
        <v/>
      </c>
      <c r="I72" s="16" t="str">
        <f>IF(DATE(I$69,$M72,1)&lt;=FADT!$N$2,VLOOKUP(DATE(I$69,$M72,1),FADT!$N$3:$O$1000,2,FALSE),"")</f>
        <v/>
      </c>
      <c r="J72" s="16" t="str">
        <f>IF(DATE(J$69,$M72,1)&lt;=FADT!$N$2,VLOOKUP(DATE(J$69,$M72,1),FADT!$N$3:$O$1000,2,FALSE),"")</f>
        <v/>
      </c>
      <c r="K72" s="16" t="str">
        <f>IF(DATE(K$69,$M72,1)&lt;=FADT!$N$2,VLOOKUP(DATE(K$69,$M72,1),FADT!$N$3:$O$1000,2,FALSE),"")</f>
        <v/>
      </c>
      <c r="L72" s="16" t="str">
        <f>IF(DATE(L$69,$M72,1)&lt;=FADT!$N$2,VLOOKUP(DATE(L$69,$M72,1),FADT!$N$3:$O$1000,2,FALSE),"")</f>
        <v/>
      </c>
      <c r="M72" s="11">
        <v>3</v>
      </c>
    </row>
    <row r="73" spans="1:13" ht="12.75" x14ac:dyDescent="0.2">
      <c r="A73" s="10" t="s">
        <v>6</v>
      </c>
      <c r="B73" s="16">
        <f>IF(DATE(B$69,$M73,1)&lt;=FADT!$N$2,VLOOKUP(DATE(B$69,$M73,1),FADT!$N$3:$O$1000,2,FALSE),"")</f>
        <v>1.0057792273345696</v>
      </c>
      <c r="C73" s="16">
        <f>IF(DATE(C$69,$M73,1)&lt;=FADT!$N$2,VLOOKUP(DATE(C$69,$M73,1),FADT!$N$3:$O$1000,2,FALSE),"")</f>
        <v>1.0037062158466803</v>
      </c>
      <c r="D73" s="16" t="str">
        <f>IF(DATE(D$69,$M73,1)&lt;=FADT!$N$2,VLOOKUP(DATE(D$69,$M73,1),FADT!$N$3:$O$1000,2,FALSE),"")</f>
        <v/>
      </c>
      <c r="E73" s="16" t="str">
        <f>IF(DATE(E$69,$M73,1)&lt;=FADT!$N$2,VLOOKUP(DATE(E$69,$M73,1),FADT!$N$3:$O$1000,2,FALSE),"")</f>
        <v/>
      </c>
      <c r="F73" s="16" t="str">
        <f>IF(DATE(F$69,$M73,1)&lt;=FADT!$N$2,VLOOKUP(DATE(F$69,$M73,1),FADT!$N$3:$O$1000,2,FALSE),"")</f>
        <v/>
      </c>
      <c r="G73" s="16" t="str">
        <f>IF(DATE(G$69,$M73,1)&lt;=FADT!$N$2,VLOOKUP(DATE(G$69,$M73,1),FADT!$N$3:$O$1000,2,FALSE),"")</f>
        <v/>
      </c>
      <c r="H73" s="16" t="str">
        <f>IF(DATE(H$69,$M73,1)&lt;=FADT!$N$2,VLOOKUP(DATE(H$69,$M73,1),FADT!$N$3:$O$1000,2,FALSE),"")</f>
        <v/>
      </c>
      <c r="I73" s="16" t="str">
        <f>IF(DATE(I$69,$M73,1)&lt;=FADT!$N$2,VLOOKUP(DATE(I$69,$M73,1),FADT!$N$3:$O$1000,2,FALSE),"")</f>
        <v/>
      </c>
      <c r="J73" s="16" t="str">
        <f>IF(DATE(J$69,$M73,1)&lt;=FADT!$N$2,VLOOKUP(DATE(J$69,$M73,1),FADT!$N$3:$O$1000,2,FALSE),"")</f>
        <v/>
      </c>
      <c r="K73" s="16" t="str">
        <f>IF(DATE(K$69,$M73,1)&lt;=FADT!$N$2,VLOOKUP(DATE(K$69,$M73,1),FADT!$N$3:$O$1000,2,FALSE),"")</f>
        <v/>
      </c>
      <c r="L73" s="16" t="str">
        <f>IF(DATE(L$69,$M73,1)&lt;=FADT!$N$2,VLOOKUP(DATE(L$69,$M73,1),FADT!$N$3:$O$1000,2,FALSE),"")</f>
        <v/>
      </c>
      <c r="M73" s="11">
        <v>4</v>
      </c>
    </row>
    <row r="74" spans="1:13" ht="12.75" x14ac:dyDescent="0.2">
      <c r="A74" s="10" t="s">
        <v>7</v>
      </c>
      <c r="B74" s="16">
        <f>IF(DATE(B$69,$M74,1)&lt;=FADT!$N$2,VLOOKUP(DATE(B$69,$M74,1),FADT!$N$3:$O$1000,2,FALSE),"")</f>
        <v>1.0057792273345696</v>
      </c>
      <c r="C74" s="16">
        <f>IF(DATE(C$69,$M74,1)&lt;=FADT!$N$2,VLOOKUP(DATE(C$69,$M74,1),FADT!$N$3:$O$1000,2,FALSE),"")</f>
        <v>1.0031494678920001</v>
      </c>
      <c r="D74" s="16" t="str">
        <f>IF(DATE(D$69,$M74,1)&lt;=FADT!$N$2,VLOOKUP(DATE(D$69,$M74,1),FADT!$N$3:$O$1000,2,FALSE),"")</f>
        <v/>
      </c>
      <c r="E74" s="16" t="str">
        <f>IF(DATE(E$69,$M74,1)&lt;=FADT!$N$2,VLOOKUP(DATE(E$69,$M74,1),FADT!$N$3:$O$1000,2,FALSE),"")</f>
        <v/>
      </c>
      <c r="F74" s="16" t="str">
        <f>IF(DATE(F$69,$M74,1)&lt;=FADT!$N$2,VLOOKUP(DATE(F$69,$M74,1),FADT!$N$3:$O$1000,2,FALSE),"")</f>
        <v/>
      </c>
      <c r="G74" s="16" t="str">
        <f>IF(DATE(G$69,$M74,1)&lt;=FADT!$N$2,VLOOKUP(DATE(G$69,$M74,1),FADT!$N$3:$O$1000,2,FALSE),"")</f>
        <v/>
      </c>
      <c r="H74" s="16" t="str">
        <f>IF(DATE(H$69,$M74,1)&lt;=FADT!$N$2,VLOOKUP(DATE(H$69,$M74,1),FADT!$N$3:$O$1000,2,FALSE),"")</f>
        <v/>
      </c>
      <c r="I74" s="16" t="str">
        <f>IF(DATE(I$69,$M74,1)&lt;=FADT!$N$2,VLOOKUP(DATE(I$69,$M74,1),FADT!$N$3:$O$1000,2,FALSE),"")</f>
        <v/>
      </c>
      <c r="J74" s="16" t="str">
        <f>IF(DATE(J$69,$M74,1)&lt;=FADT!$N$2,VLOOKUP(DATE(J$69,$M74,1),FADT!$N$3:$O$1000,2,FALSE),"")</f>
        <v/>
      </c>
      <c r="K74" s="16" t="str">
        <f>IF(DATE(K$69,$M74,1)&lt;=FADT!$N$2,VLOOKUP(DATE(K$69,$M74,1),FADT!$N$3:$O$1000,2,FALSE),"")</f>
        <v/>
      </c>
      <c r="L74" s="16" t="str">
        <f>IF(DATE(L$69,$M74,1)&lt;=FADT!$N$2,VLOOKUP(DATE(L$69,$M74,1),FADT!$N$3:$O$1000,2,FALSE),"")</f>
        <v/>
      </c>
      <c r="M74" s="11">
        <v>5</v>
      </c>
    </row>
    <row r="75" spans="1:13" ht="12.75" x14ac:dyDescent="0.2">
      <c r="A75" s="10" t="s">
        <v>8</v>
      </c>
      <c r="B75" s="16">
        <f>IF(DATE(B$69,$M75,1)&lt;=FADT!$N$2,VLOOKUP(DATE(B$69,$M75,1),FADT!$N$3:$O$1000,2,FALSE),"")</f>
        <v>1.0057792273345696</v>
      </c>
      <c r="C75" s="16">
        <f>IF(DATE(C$69,$M75,1)&lt;=FADT!$N$2,VLOOKUP(DATE(C$69,$M75,1),FADT!$N$3:$O$1000,2,FALSE),"")</f>
        <v>1.001484</v>
      </c>
      <c r="D75" s="16" t="str">
        <f>IF(DATE(D$69,$M75,1)&lt;=FADT!$N$2,VLOOKUP(DATE(D$69,$M75,1),FADT!$N$3:$O$1000,2,FALSE),"")</f>
        <v/>
      </c>
      <c r="E75" s="16" t="str">
        <f>IF(DATE(E$69,$M75,1)&lt;=FADT!$N$2,VLOOKUP(DATE(E$69,$M75,1),FADT!$N$3:$O$1000,2,FALSE),"")</f>
        <v/>
      </c>
      <c r="F75" s="16" t="str">
        <f>IF(DATE(F$69,$M75,1)&lt;=FADT!$N$2,VLOOKUP(DATE(F$69,$M75,1),FADT!$N$3:$O$1000,2,FALSE),"")</f>
        <v/>
      </c>
      <c r="G75" s="16" t="str">
        <f>IF(DATE(G$69,$M75,1)&lt;=FADT!$N$2,VLOOKUP(DATE(G$69,$M75,1),FADT!$N$3:$O$1000,2,FALSE),"")</f>
        <v/>
      </c>
      <c r="H75" s="16" t="str">
        <f>IF(DATE(H$69,$M75,1)&lt;=FADT!$N$2,VLOOKUP(DATE(H$69,$M75,1),FADT!$N$3:$O$1000,2,FALSE),"")</f>
        <v/>
      </c>
      <c r="I75" s="16" t="str">
        <f>IF(DATE(I$69,$M75,1)&lt;=FADT!$N$2,VLOOKUP(DATE(I$69,$M75,1),FADT!$N$3:$O$1000,2,FALSE),"")</f>
        <v/>
      </c>
      <c r="J75" s="16" t="str">
        <f>IF(DATE(J$69,$M75,1)&lt;=FADT!$N$2,VLOOKUP(DATE(J$69,$M75,1),FADT!$N$3:$O$1000,2,FALSE),"")</f>
        <v/>
      </c>
      <c r="K75" s="16" t="str">
        <f>IF(DATE(K$69,$M75,1)&lt;=FADT!$N$2,VLOOKUP(DATE(K$69,$M75,1),FADT!$N$3:$O$1000,2,FALSE),"")</f>
        <v/>
      </c>
      <c r="L75" s="16" t="str">
        <f>IF(DATE(L$69,$M75,1)&lt;=FADT!$N$2,VLOOKUP(DATE(L$69,$M75,1),FADT!$N$3:$O$1000,2,FALSE),"")</f>
        <v/>
      </c>
      <c r="M75" s="11">
        <v>6</v>
      </c>
    </row>
    <row r="76" spans="1:13" ht="12.75" x14ac:dyDescent="0.2">
      <c r="A76" s="10" t="s">
        <v>9</v>
      </c>
      <c r="B76" s="16">
        <f>IF(DATE(B$69,$M76,1)&lt;=FADT!$N$2,VLOOKUP(DATE(B$69,$M76,1),FADT!$N$3:$O$1000,2,FALSE),"")</f>
        <v>1.0057792273345696</v>
      </c>
      <c r="C76" s="16" t="str">
        <f>IF(DATE(C$69,$M76,1)&lt;=FADT!$N$2,VLOOKUP(DATE(C$69,$M76,1),FADT!$N$3:$O$1000,2,FALSE),"")</f>
        <v/>
      </c>
      <c r="D76" s="16" t="str">
        <f>IF(DATE(D$69,$M76,1)&lt;=FADT!$N$2,VLOOKUP(DATE(D$69,$M76,1),FADT!$N$3:$O$1000,2,FALSE),"")</f>
        <v/>
      </c>
      <c r="E76" s="16" t="str">
        <f>IF(DATE(E$69,$M76,1)&lt;=FADT!$N$2,VLOOKUP(DATE(E$69,$M76,1),FADT!$N$3:$O$1000,2,FALSE),"")</f>
        <v/>
      </c>
      <c r="F76" s="16" t="str">
        <f>IF(DATE(F$69,$M76,1)&lt;=FADT!$N$2,VLOOKUP(DATE(F$69,$M76,1),FADT!$N$3:$O$1000,2,FALSE),"")</f>
        <v/>
      </c>
      <c r="G76" s="16" t="str">
        <f>IF(DATE(G$69,$M76,1)&lt;=FADT!$N$2,VLOOKUP(DATE(G$69,$M76,1),FADT!$N$3:$O$1000,2,FALSE),"")</f>
        <v/>
      </c>
      <c r="H76" s="16" t="str">
        <f>IF(DATE(H$69,$M76,1)&lt;=FADT!$N$2,VLOOKUP(DATE(H$69,$M76,1),FADT!$N$3:$O$1000,2,FALSE),"")</f>
        <v/>
      </c>
      <c r="I76" s="16" t="str">
        <f>IF(DATE(I$69,$M76,1)&lt;=FADT!$N$2,VLOOKUP(DATE(I$69,$M76,1),FADT!$N$3:$O$1000,2,FALSE),"")</f>
        <v/>
      </c>
      <c r="J76" s="16" t="str">
        <f>IF(DATE(J$69,$M76,1)&lt;=FADT!$N$2,VLOOKUP(DATE(J$69,$M76,1),FADT!$N$3:$O$1000,2,FALSE),"")</f>
        <v/>
      </c>
      <c r="K76" s="16" t="str">
        <f>IF(DATE(K$69,$M76,1)&lt;=FADT!$N$2,VLOOKUP(DATE(K$69,$M76,1),FADT!$N$3:$O$1000,2,FALSE),"")</f>
        <v/>
      </c>
      <c r="L76" s="16" t="str">
        <f>IF(DATE(L$69,$M76,1)&lt;=FADT!$N$2,VLOOKUP(DATE(L$69,$M76,1),FADT!$N$3:$O$1000,2,FALSE),"")</f>
        <v/>
      </c>
      <c r="M76" s="11">
        <v>7</v>
      </c>
    </row>
    <row r="77" spans="1:13" ht="12.75" x14ac:dyDescent="0.2">
      <c r="A77" s="10" t="s">
        <v>10</v>
      </c>
      <c r="B77" s="16">
        <f>IF(DATE(B$69,$M77,1)&lt;=FADT!$N$2,VLOOKUP(DATE(B$69,$M77,1),FADT!$N$3:$O$1000,2,FALSE),"")</f>
        <v>1.0057792273345696</v>
      </c>
      <c r="C77" s="16" t="str">
        <f>IF(DATE(C$69,$M77,1)&lt;=FADT!$N$2,VLOOKUP(DATE(C$69,$M77,1),FADT!$N$3:$O$1000,2,FALSE),"")</f>
        <v/>
      </c>
      <c r="D77" s="16" t="str">
        <f>IF(DATE(D$69,$M77,1)&lt;=FADT!$N$2,VLOOKUP(DATE(D$69,$M77,1),FADT!$N$3:$O$1000,2,FALSE),"")</f>
        <v/>
      </c>
      <c r="E77" s="16" t="str">
        <f>IF(DATE(E$69,$M77,1)&lt;=FADT!$N$2,VLOOKUP(DATE(E$69,$M77,1),FADT!$N$3:$O$1000,2,FALSE),"")</f>
        <v/>
      </c>
      <c r="F77" s="16" t="str">
        <f>IF(DATE(F$69,$M77,1)&lt;=FADT!$N$2,VLOOKUP(DATE(F$69,$M77,1),FADT!$N$3:$O$1000,2,FALSE),"")</f>
        <v/>
      </c>
      <c r="G77" s="16" t="str">
        <f>IF(DATE(G$69,$M77,1)&lt;=FADT!$N$2,VLOOKUP(DATE(G$69,$M77,1),FADT!$N$3:$O$1000,2,FALSE),"")</f>
        <v/>
      </c>
      <c r="H77" s="16" t="str">
        <f>IF(DATE(H$69,$M77,1)&lt;=FADT!$N$2,VLOOKUP(DATE(H$69,$M77,1),FADT!$N$3:$O$1000,2,FALSE),"")</f>
        <v/>
      </c>
      <c r="I77" s="16" t="str">
        <f>IF(DATE(I$69,$M77,1)&lt;=FADT!$N$2,VLOOKUP(DATE(I$69,$M77,1),FADT!$N$3:$O$1000,2,FALSE),"")</f>
        <v/>
      </c>
      <c r="J77" s="16" t="str">
        <f>IF(DATE(J$69,$M77,1)&lt;=FADT!$N$2,VLOOKUP(DATE(J$69,$M77,1),FADT!$N$3:$O$1000,2,FALSE),"")</f>
        <v/>
      </c>
      <c r="K77" s="16" t="str">
        <f>IF(DATE(K$69,$M77,1)&lt;=FADT!$N$2,VLOOKUP(DATE(K$69,$M77,1),FADT!$N$3:$O$1000,2,FALSE),"")</f>
        <v/>
      </c>
      <c r="L77" s="16" t="str">
        <f>IF(DATE(L$69,$M77,1)&lt;=FADT!$N$2,VLOOKUP(DATE(L$69,$M77,1),FADT!$N$3:$O$1000,2,FALSE),"")</f>
        <v/>
      </c>
      <c r="M77" s="11">
        <v>8</v>
      </c>
    </row>
    <row r="78" spans="1:13" ht="12.75" x14ac:dyDescent="0.2">
      <c r="A78" s="10" t="s">
        <v>11</v>
      </c>
      <c r="B78" s="16">
        <f>IF(DATE(B$69,$M78,1)&lt;=FADT!$N$2,VLOOKUP(DATE(B$69,$M78,1),FADT!$N$3:$O$1000,2,FALSE),"")</f>
        <v>1.0057792273345696</v>
      </c>
      <c r="C78" s="16" t="str">
        <f>IF(DATE(C$69,$M78,1)&lt;=FADT!$N$2,VLOOKUP(DATE(C$69,$M78,1),FADT!$N$3:$O$1000,2,FALSE),"")</f>
        <v/>
      </c>
      <c r="D78" s="16" t="str">
        <f>IF(DATE(D$69,$M78,1)&lt;=FADT!$N$2,VLOOKUP(DATE(D$69,$M78,1),FADT!$N$3:$O$1000,2,FALSE),"")</f>
        <v/>
      </c>
      <c r="E78" s="16" t="str">
        <f>IF(DATE(E$69,$M78,1)&lt;=FADT!$N$2,VLOOKUP(DATE(E$69,$M78,1),FADT!$N$3:$O$1000,2,FALSE),"")</f>
        <v/>
      </c>
      <c r="F78" s="16" t="str">
        <f>IF(DATE(F$69,$M78,1)&lt;=FADT!$N$2,VLOOKUP(DATE(F$69,$M78,1),FADT!$N$3:$O$1000,2,FALSE),"")</f>
        <v/>
      </c>
      <c r="G78" s="16" t="str">
        <f>IF(DATE(G$69,$M78,1)&lt;=FADT!$N$2,VLOOKUP(DATE(G$69,$M78,1),FADT!$N$3:$O$1000,2,FALSE),"")</f>
        <v/>
      </c>
      <c r="H78" s="16" t="str">
        <f>IF(DATE(H$69,$M78,1)&lt;=FADT!$N$2,VLOOKUP(DATE(H$69,$M78,1),FADT!$N$3:$O$1000,2,FALSE),"")</f>
        <v/>
      </c>
      <c r="I78" s="16" t="str">
        <f>IF(DATE(I$69,$M78,1)&lt;=FADT!$N$2,VLOOKUP(DATE(I$69,$M78,1),FADT!$N$3:$O$1000,2,FALSE),"")</f>
        <v/>
      </c>
      <c r="J78" s="16" t="str">
        <f>IF(DATE(J$69,$M78,1)&lt;=FADT!$N$2,VLOOKUP(DATE(J$69,$M78,1),FADT!$N$3:$O$1000,2,FALSE),"")</f>
        <v/>
      </c>
      <c r="K78" s="16" t="str">
        <f>IF(DATE(K$69,$M78,1)&lt;=FADT!$N$2,VLOOKUP(DATE(K$69,$M78,1),FADT!$N$3:$O$1000,2,FALSE),"")</f>
        <v/>
      </c>
      <c r="L78" s="16" t="str">
        <f>IF(DATE(L$69,$M78,1)&lt;=FADT!$N$2,VLOOKUP(DATE(L$69,$M78,1),FADT!$N$3:$O$1000,2,FALSE),"")</f>
        <v/>
      </c>
      <c r="M78" s="11">
        <v>9</v>
      </c>
    </row>
    <row r="79" spans="1:13" ht="12.75" x14ac:dyDescent="0.2">
      <c r="A79" s="10" t="s">
        <v>12</v>
      </c>
      <c r="B79" s="16">
        <f>IF(DATE(B$69,$M79,1)&lt;=FADT!$N$2,VLOOKUP(DATE(B$69,$M79,1),FADT!$N$3:$O$1000,2,FALSE),"")</f>
        <v>1.0057792273345696</v>
      </c>
      <c r="C79" s="16" t="str">
        <f>IF(DATE(C$69,$M79,1)&lt;=FADT!$N$2,VLOOKUP(DATE(C$69,$M79,1),FADT!$N$3:$O$1000,2,FALSE),"")</f>
        <v/>
      </c>
      <c r="D79" s="16" t="str">
        <f>IF(DATE(D$69,$M79,1)&lt;=FADT!$N$2,VLOOKUP(DATE(D$69,$M79,1),FADT!$N$3:$O$1000,2,FALSE),"")</f>
        <v/>
      </c>
      <c r="E79" s="16" t="str">
        <f>IF(DATE(E$69,$M79,1)&lt;=FADT!$N$2,VLOOKUP(DATE(E$69,$M79,1),FADT!$N$3:$O$1000,2,FALSE),"")</f>
        <v/>
      </c>
      <c r="F79" s="16" t="str">
        <f>IF(DATE(F$69,$M79,1)&lt;=FADT!$N$2,VLOOKUP(DATE(F$69,$M79,1),FADT!$N$3:$O$1000,2,FALSE),"")</f>
        <v/>
      </c>
      <c r="G79" s="16" t="str">
        <f>IF(DATE(G$69,$M79,1)&lt;=FADT!$N$2,VLOOKUP(DATE(G$69,$M79,1),FADT!$N$3:$O$1000,2,FALSE),"")</f>
        <v/>
      </c>
      <c r="H79" s="16" t="str">
        <f>IF(DATE(H$69,$M79,1)&lt;=FADT!$N$2,VLOOKUP(DATE(H$69,$M79,1),FADT!$N$3:$O$1000,2,FALSE),"")</f>
        <v/>
      </c>
      <c r="I79" s="16" t="str">
        <f>IF(DATE(I$69,$M79,1)&lt;=FADT!$N$2,VLOOKUP(DATE(I$69,$M79,1),FADT!$N$3:$O$1000,2,FALSE),"")</f>
        <v/>
      </c>
      <c r="J79" s="16" t="str">
        <f>IF(DATE(J$69,$M79,1)&lt;=FADT!$N$2,VLOOKUP(DATE(J$69,$M79,1),FADT!$N$3:$O$1000,2,FALSE),"")</f>
        <v/>
      </c>
      <c r="K79" s="16" t="str">
        <f>IF(DATE(K$69,$M79,1)&lt;=FADT!$N$2,VLOOKUP(DATE(K$69,$M79,1),FADT!$N$3:$O$1000,2,FALSE),"")</f>
        <v/>
      </c>
      <c r="L79" s="16" t="str">
        <f>IF(DATE(L$69,$M79,1)&lt;=FADT!$N$2,VLOOKUP(DATE(L$69,$M79,1),FADT!$N$3:$O$1000,2,FALSE),"")</f>
        <v/>
      </c>
      <c r="M79" s="11">
        <v>10</v>
      </c>
    </row>
    <row r="80" spans="1:13" ht="12.75" x14ac:dyDescent="0.2">
      <c r="A80" s="10" t="s">
        <v>13</v>
      </c>
      <c r="B80" s="16">
        <f>IF(DATE(B$69,$M80,1)&lt;=FADT!$N$2,VLOOKUP(DATE(B$69,$M80,1),FADT!$N$3:$O$1000,2,FALSE),"")</f>
        <v>1.0057792273345696</v>
      </c>
      <c r="C80" s="16" t="str">
        <f>IF(DATE(C$69,$M80,1)&lt;=FADT!$N$2,VLOOKUP(DATE(C$69,$M80,1),FADT!$N$3:$O$1000,2,FALSE),"")</f>
        <v/>
      </c>
      <c r="D80" s="16" t="str">
        <f>IF(DATE(D$69,$M80,1)&lt;=FADT!$N$2,VLOOKUP(DATE(D$69,$M80,1),FADT!$N$3:$O$1000,2,FALSE),"")</f>
        <v/>
      </c>
      <c r="E80" s="16" t="str">
        <f>IF(DATE(E$69,$M80,1)&lt;=FADT!$N$2,VLOOKUP(DATE(E$69,$M80,1),FADT!$N$3:$O$1000,2,FALSE),"")</f>
        <v/>
      </c>
      <c r="F80" s="16" t="str">
        <f>IF(DATE(F$69,$M80,1)&lt;=FADT!$N$2,VLOOKUP(DATE(F$69,$M80,1),FADT!$N$3:$O$1000,2,FALSE),"")</f>
        <v/>
      </c>
      <c r="G80" s="16" t="str">
        <f>IF(DATE(G$69,$M80,1)&lt;=FADT!$N$2,VLOOKUP(DATE(G$69,$M80,1),FADT!$N$3:$O$1000,2,FALSE),"")</f>
        <v/>
      </c>
      <c r="H80" s="16" t="str">
        <f>IF(DATE(H$69,$M80,1)&lt;=FADT!$N$2,VLOOKUP(DATE(H$69,$M80,1),FADT!$N$3:$O$1000,2,FALSE),"")</f>
        <v/>
      </c>
      <c r="I80" s="16" t="str">
        <f>IF(DATE(I$69,$M80,1)&lt;=FADT!$N$2,VLOOKUP(DATE(I$69,$M80,1),FADT!$N$3:$O$1000,2,FALSE),"")</f>
        <v/>
      </c>
      <c r="J80" s="16" t="str">
        <f>IF(DATE(J$69,$M80,1)&lt;=FADT!$N$2,VLOOKUP(DATE(J$69,$M80,1),FADT!$N$3:$O$1000,2,FALSE),"")</f>
        <v/>
      </c>
      <c r="K80" s="16" t="str">
        <f>IF(DATE(K$69,$M80,1)&lt;=FADT!$N$2,VLOOKUP(DATE(K$69,$M80,1),FADT!$N$3:$O$1000,2,FALSE),"")</f>
        <v/>
      </c>
      <c r="L80" s="16" t="str">
        <f>IF(DATE(L$69,$M80,1)&lt;=FADT!$N$2,VLOOKUP(DATE(L$69,$M80,1),FADT!$N$3:$O$1000,2,FALSE),"")</f>
        <v/>
      </c>
      <c r="M80" s="11">
        <v>11</v>
      </c>
    </row>
    <row r="81" spans="1:13" ht="12.75" x14ac:dyDescent="0.2">
      <c r="A81" s="12" t="s">
        <v>14</v>
      </c>
      <c r="B81" s="16">
        <f>IF(DATE(B$69,$M81,1)&lt;=FADT!$N$2,VLOOKUP(DATE(B$69,$M81,1),FADT!$N$3:$O$1000,2,FALSE),"")</f>
        <v>1.0057792273345696</v>
      </c>
      <c r="C81" s="16" t="str">
        <f>IF(DATE(C$69,$M81,1)&lt;=FADT!$N$2,VLOOKUP(DATE(C$69,$M81,1),FADT!$N$3:$O$1000,2,FALSE),"")</f>
        <v/>
      </c>
      <c r="D81" s="16" t="str">
        <f>IF(DATE(D$69,$M81,1)&lt;=FADT!$N$2,VLOOKUP(DATE(D$69,$M81,1),FADT!$N$3:$O$1000,2,FALSE),"")</f>
        <v/>
      </c>
      <c r="E81" s="16" t="str">
        <f>IF(DATE(E$69,$M81,1)&lt;=FADT!$N$2,VLOOKUP(DATE(E$69,$M81,1),FADT!$N$3:$O$1000,2,FALSE),"")</f>
        <v/>
      </c>
      <c r="F81" s="16" t="str">
        <f>IF(DATE(F$69,$M81,1)&lt;=FADT!$N$2,VLOOKUP(DATE(F$69,$M81,1),FADT!$N$3:$O$1000,2,FALSE),"")</f>
        <v/>
      </c>
      <c r="G81" s="16" t="str">
        <f>IF(DATE(G$69,$M81,1)&lt;=FADT!$N$2,VLOOKUP(DATE(G$69,$M81,1),FADT!$N$3:$O$1000,2,FALSE),"")</f>
        <v/>
      </c>
      <c r="H81" s="16" t="str">
        <f>IF(DATE(H$69,$M81,1)&lt;=FADT!$N$2,VLOOKUP(DATE(H$69,$M81,1),FADT!$N$3:$O$1000,2,FALSE),"")</f>
        <v/>
      </c>
      <c r="I81" s="16" t="str">
        <f>IF(DATE(I$69,$M81,1)&lt;=FADT!$N$2,VLOOKUP(DATE(I$69,$M81,1),FADT!$N$3:$O$1000,2,FALSE),"")</f>
        <v/>
      </c>
      <c r="J81" s="16" t="str">
        <f>IF(DATE(J$69,$M81,1)&lt;=FADT!$N$2,VLOOKUP(DATE(J$69,$M81,1),FADT!$N$3:$O$1000,2,FALSE),"")</f>
        <v/>
      </c>
      <c r="K81" s="16" t="str">
        <f>IF(DATE(K$69,$M81,1)&lt;=FADT!$N$2,VLOOKUP(DATE(K$69,$M81,1),FADT!$N$3:$O$1000,2,FALSE),"")</f>
        <v/>
      </c>
      <c r="L81" s="16" t="str">
        <f>IF(DATE(L$69,$M81,1)&lt;=FADT!$N$2,VLOOKUP(DATE(L$69,$M81,1),FADT!$N$3:$O$1000,2,FALSE),"")</f>
        <v/>
      </c>
      <c r="M81" s="11">
        <v>12</v>
      </c>
    </row>
    <row r="82" spans="1:13" ht="12.75" hidden="1" customHeight="1" x14ac:dyDescent="0.2">
      <c r="A82" s="13"/>
      <c r="B82" s="9">
        <f>B69+11</f>
        <v>2032</v>
      </c>
      <c r="C82" s="9">
        <f>B82+1</f>
        <v>2033</v>
      </c>
      <c r="D82" s="9">
        <f t="shared" ref="D82:L82" si="0">C82+1</f>
        <v>2034</v>
      </c>
      <c r="E82" s="9">
        <f t="shared" si="0"/>
        <v>2035</v>
      </c>
      <c r="F82" s="9">
        <f t="shared" si="0"/>
        <v>2036</v>
      </c>
      <c r="G82" s="9">
        <f t="shared" si="0"/>
        <v>2037</v>
      </c>
      <c r="H82" s="9">
        <f t="shared" si="0"/>
        <v>2038</v>
      </c>
      <c r="I82" s="14">
        <f t="shared" si="0"/>
        <v>2039</v>
      </c>
      <c r="J82" s="9">
        <f t="shared" si="0"/>
        <v>2040</v>
      </c>
      <c r="K82" s="9">
        <f t="shared" si="0"/>
        <v>2041</v>
      </c>
      <c r="L82" s="15">
        <f t="shared" si="0"/>
        <v>2042</v>
      </c>
    </row>
    <row r="83" spans="1:13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6" t="e">
        <f>VLOOKUP($A83&amp;D$82,FADT!$L:$M,2,FALSE)</f>
        <v>#N/A</v>
      </c>
      <c r="E83" s="16" t="e">
        <f>VLOOKUP($A83&amp;E$82,FADT!$L:$M,2,FALSE)</f>
        <v>#N/A</v>
      </c>
      <c r="F83" s="16" t="e">
        <f>VLOOKUP($A83&amp;F$82,FADT!$L:$M,2,FALSE)</f>
        <v>#N/A</v>
      </c>
      <c r="G83" s="16" t="e">
        <f>VLOOKUP($A83&amp;G$82,FADT!$L:$M,2,FALSE)</f>
        <v>#N/A</v>
      </c>
      <c r="H83" s="16" t="e">
        <f>VLOOKUP($A83&amp;H$82,FADT!$L:$M,2,FALSE)</f>
        <v>#N/A</v>
      </c>
      <c r="I83" s="16" t="e">
        <f>VLOOKUP($A83&amp;I$82,FADT!$L:$M,2,FALSE)</f>
        <v>#N/A</v>
      </c>
      <c r="J83" s="16" t="e">
        <f>VLOOKUP($A83&amp;J$82,FADT!$L:$M,2,FALSE)</f>
        <v>#N/A</v>
      </c>
      <c r="K83" s="16" t="e">
        <f>VLOOKUP($A83&amp;K$82,FADT!$L:$M,2,FALSE)</f>
        <v>#N/A</v>
      </c>
      <c r="L83" s="16" t="e">
        <f>VLOOKUP($A83&amp;L$82,FADT!$L:$M,2,FALSE)</f>
        <v>#N/A</v>
      </c>
    </row>
    <row r="84" spans="1:13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6" t="e">
        <f>VLOOKUP($A84&amp;D$82,FADT!$L:$M,2,FALSE)</f>
        <v>#N/A</v>
      </c>
      <c r="E84" s="16" t="e">
        <f>VLOOKUP($A84&amp;E$82,FADT!$L:$M,2,FALSE)</f>
        <v>#N/A</v>
      </c>
      <c r="F84" s="16" t="e">
        <f>VLOOKUP($A84&amp;F$82,FADT!$L:$M,2,FALSE)</f>
        <v>#N/A</v>
      </c>
      <c r="G84" s="16" t="e">
        <f>VLOOKUP($A84&amp;G$82,FADT!$L:$M,2,FALSE)</f>
        <v>#N/A</v>
      </c>
      <c r="H84" s="16" t="e">
        <f>VLOOKUP($A84&amp;H$82,FADT!$L:$M,2,FALSE)</f>
        <v>#N/A</v>
      </c>
      <c r="I84" s="16" t="e">
        <f>VLOOKUP($A84&amp;I$82,FADT!$L:$M,2,FALSE)</f>
        <v>#N/A</v>
      </c>
      <c r="J84" s="16" t="e">
        <f>VLOOKUP($A84&amp;J$82,FADT!$L:$M,2,FALSE)</f>
        <v>#N/A</v>
      </c>
      <c r="K84" s="16" t="e">
        <f>VLOOKUP($A84&amp;K$82,FADT!$L:$M,2,FALSE)</f>
        <v>#N/A</v>
      </c>
      <c r="L84" s="16" t="e">
        <f>VLOOKUP($A84&amp;L$82,FADT!$L:$M,2,FALSE)</f>
        <v>#N/A</v>
      </c>
    </row>
    <row r="85" spans="1:13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6" t="e">
        <f>VLOOKUP($A85&amp;D$82,FADT!$L:$M,2,FALSE)</f>
        <v>#N/A</v>
      </c>
      <c r="E85" s="16" t="e">
        <f>VLOOKUP($A85&amp;E$82,FADT!$L:$M,2,FALSE)</f>
        <v>#N/A</v>
      </c>
      <c r="F85" s="16" t="e">
        <f>VLOOKUP($A85&amp;F$82,FADT!$L:$M,2,FALSE)</f>
        <v>#N/A</v>
      </c>
      <c r="G85" s="16" t="e">
        <f>VLOOKUP($A85&amp;G$82,FADT!$L:$M,2,FALSE)</f>
        <v>#N/A</v>
      </c>
      <c r="H85" s="16" t="e">
        <f>VLOOKUP($A85&amp;H$82,FADT!$L:$M,2,FALSE)</f>
        <v>#N/A</v>
      </c>
      <c r="I85" s="16" t="e">
        <f>VLOOKUP($A85&amp;I$82,FADT!$L:$M,2,FALSE)</f>
        <v>#N/A</v>
      </c>
      <c r="J85" s="16" t="e">
        <f>VLOOKUP($A85&amp;J$82,FADT!$L:$M,2,FALSE)</f>
        <v>#N/A</v>
      </c>
      <c r="K85" s="16" t="e">
        <f>VLOOKUP($A85&amp;K$82,FADT!$L:$M,2,FALSE)</f>
        <v>#N/A</v>
      </c>
      <c r="L85" s="16" t="e">
        <f>VLOOKUP($A85&amp;L$82,FADT!$L:$M,2,FALSE)</f>
        <v>#N/A</v>
      </c>
    </row>
    <row r="86" spans="1:13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6" t="e">
        <f>VLOOKUP($A86&amp;D$82,FADT!$L:$M,2,FALSE)</f>
        <v>#N/A</v>
      </c>
      <c r="E86" s="16" t="e">
        <f>VLOOKUP($A86&amp;E$82,FADT!$L:$M,2,FALSE)</f>
        <v>#N/A</v>
      </c>
      <c r="F86" s="16" t="e">
        <f>VLOOKUP($A86&amp;F$82,FADT!$L:$M,2,FALSE)</f>
        <v>#N/A</v>
      </c>
      <c r="G86" s="16" t="e">
        <f>VLOOKUP($A86&amp;G$82,FADT!$L:$M,2,FALSE)</f>
        <v>#N/A</v>
      </c>
      <c r="H86" s="16" t="e">
        <f>VLOOKUP($A86&amp;H$82,FADT!$L:$M,2,FALSE)</f>
        <v>#N/A</v>
      </c>
      <c r="I86" s="16" t="e">
        <f>VLOOKUP($A86&amp;I$82,FADT!$L:$M,2,FALSE)</f>
        <v>#N/A</v>
      </c>
      <c r="J86" s="16" t="e">
        <f>VLOOKUP($A86&amp;J$82,FADT!$L:$M,2,FALSE)</f>
        <v>#N/A</v>
      </c>
      <c r="K86" s="16" t="e">
        <f>VLOOKUP($A86&amp;K$82,FADT!$L:$M,2,FALSE)</f>
        <v>#N/A</v>
      </c>
      <c r="L86" s="16" t="e">
        <f>VLOOKUP($A86&amp;L$82,FADT!$L:$M,2,FALSE)</f>
        <v>#N/A</v>
      </c>
    </row>
    <row r="87" spans="1:13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6" t="e">
        <f>VLOOKUP($A87&amp;D$82,FADT!$L:$M,2,FALSE)</f>
        <v>#N/A</v>
      </c>
      <c r="E87" s="16" t="e">
        <f>VLOOKUP($A87&amp;E$82,FADT!$L:$M,2,FALSE)</f>
        <v>#N/A</v>
      </c>
      <c r="F87" s="16" t="e">
        <f>VLOOKUP($A87&amp;F$82,FADT!$L:$M,2,FALSE)</f>
        <v>#N/A</v>
      </c>
      <c r="G87" s="16" t="e">
        <f>VLOOKUP($A87&amp;G$82,FADT!$L:$M,2,FALSE)</f>
        <v>#N/A</v>
      </c>
      <c r="H87" s="16" t="e">
        <f>VLOOKUP($A87&amp;H$82,FADT!$L:$M,2,FALSE)</f>
        <v>#N/A</v>
      </c>
      <c r="I87" s="16" t="e">
        <f>VLOOKUP($A87&amp;I$82,FADT!$L:$M,2,FALSE)</f>
        <v>#N/A</v>
      </c>
      <c r="J87" s="16" t="e">
        <f>VLOOKUP($A87&amp;J$82,FADT!$L:$M,2,FALSE)</f>
        <v>#N/A</v>
      </c>
      <c r="K87" s="16" t="e">
        <f>VLOOKUP($A87&amp;K$82,FADT!$L:$M,2,FALSE)</f>
        <v>#N/A</v>
      </c>
      <c r="L87" s="16" t="e">
        <f>VLOOKUP($A87&amp;L$82,FADT!$L:$M,2,FALSE)</f>
        <v>#N/A</v>
      </c>
    </row>
    <row r="88" spans="1:13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6" t="e">
        <f>VLOOKUP($A88&amp;D$82,FADT!$L:$M,2,FALSE)</f>
        <v>#N/A</v>
      </c>
      <c r="E88" s="16" t="e">
        <f>VLOOKUP($A88&amp;E$82,FADT!$L:$M,2,FALSE)</f>
        <v>#N/A</v>
      </c>
      <c r="F88" s="16" t="e">
        <f>VLOOKUP($A88&amp;F$82,FADT!$L:$M,2,FALSE)</f>
        <v>#N/A</v>
      </c>
      <c r="G88" s="16" t="e">
        <f>VLOOKUP($A88&amp;G$82,FADT!$L:$M,2,FALSE)</f>
        <v>#N/A</v>
      </c>
      <c r="H88" s="16" t="e">
        <f>VLOOKUP($A88&amp;H$82,FADT!$L:$M,2,FALSE)</f>
        <v>#N/A</v>
      </c>
      <c r="I88" s="16" t="e">
        <f>VLOOKUP($A88&amp;I$82,FADT!$L:$M,2,FALSE)</f>
        <v>#N/A</v>
      </c>
      <c r="J88" s="16" t="e">
        <f>VLOOKUP($A88&amp;J$82,FADT!$L:$M,2,FALSE)</f>
        <v>#N/A</v>
      </c>
      <c r="K88" s="16" t="e">
        <f>VLOOKUP($A88&amp;K$82,FADT!$L:$M,2,FALSE)</f>
        <v>#N/A</v>
      </c>
      <c r="L88" s="16" t="e">
        <f>VLOOKUP($A88&amp;L$82,FADT!$L:$M,2,FALSE)</f>
        <v>#N/A</v>
      </c>
    </row>
    <row r="89" spans="1:13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6" t="e">
        <f>VLOOKUP($A89&amp;D$82,FADT!$L:$M,2,FALSE)</f>
        <v>#N/A</v>
      </c>
      <c r="E89" s="16" t="e">
        <f>VLOOKUP($A89&amp;E$82,FADT!$L:$M,2,FALSE)</f>
        <v>#N/A</v>
      </c>
      <c r="F89" s="16" t="e">
        <f>VLOOKUP($A89&amp;F$82,FADT!$L:$M,2,FALSE)</f>
        <v>#N/A</v>
      </c>
      <c r="G89" s="16" t="e">
        <f>VLOOKUP($A89&amp;G$82,FADT!$L:$M,2,FALSE)</f>
        <v>#N/A</v>
      </c>
      <c r="H89" s="16" t="e">
        <f>VLOOKUP($A89&amp;H$82,FADT!$L:$M,2,FALSE)</f>
        <v>#N/A</v>
      </c>
      <c r="I89" s="16" t="e">
        <f>VLOOKUP($A89&amp;I$82,FADT!$L:$M,2,FALSE)</f>
        <v>#N/A</v>
      </c>
      <c r="J89" s="16" t="e">
        <f>VLOOKUP($A89&amp;J$82,FADT!$L:$M,2,FALSE)</f>
        <v>#N/A</v>
      </c>
      <c r="K89" s="16" t="e">
        <f>VLOOKUP($A89&amp;K$82,FADT!$L:$M,2,FALSE)</f>
        <v>#N/A</v>
      </c>
      <c r="L89" s="16" t="e">
        <f>VLOOKUP($A89&amp;L$82,FADT!$L:$M,2,FALSE)</f>
        <v>#N/A</v>
      </c>
    </row>
    <row r="90" spans="1:13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6" t="e">
        <f>VLOOKUP($A90&amp;D$82,FADT!$L:$M,2,FALSE)</f>
        <v>#N/A</v>
      </c>
      <c r="E90" s="16" t="e">
        <f>VLOOKUP($A90&amp;E$82,FADT!$L:$M,2,FALSE)</f>
        <v>#N/A</v>
      </c>
      <c r="F90" s="16" t="e">
        <f>VLOOKUP($A90&amp;F$82,FADT!$L:$M,2,FALSE)</f>
        <v>#N/A</v>
      </c>
      <c r="G90" s="16" t="e">
        <f>VLOOKUP($A90&amp;G$82,FADT!$L:$M,2,FALSE)</f>
        <v>#N/A</v>
      </c>
      <c r="H90" s="16" t="e">
        <f>VLOOKUP($A90&amp;H$82,FADT!$L:$M,2,FALSE)</f>
        <v>#N/A</v>
      </c>
      <c r="I90" s="16" t="e">
        <f>VLOOKUP($A90&amp;I$82,FADT!$L:$M,2,FALSE)</f>
        <v>#N/A</v>
      </c>
      <c r="J90" s="16" t="e">
        <f>VLOOKUP($A90&amp;J$82,FADT!$L:$M,2,FALSE)</f>
        <v>#N/A</v>
      </c>
      <c r="K90" s="16" t="e">
        <f>VLOOKUP($A90&amp;K$82,FADT!$L:$M,2,FALSE)</f>
        <v>#N/A</v>
      </c>
      <c r="L90" s="16" t="e">
        <f>VLOOKUP($A90&amp;L$82,FADT!$L:$M,2,FALSE)</f>
        <v>#N/A</v>
      </c>
    </row>
    <row r="91" spans="1:13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6" t="e">
        <f>VLOOKUP($A91&amp;D$82,FADT!$L:$M,2,FALSE)</f>
        <v>#N/A</v>
      </c>
      <c r="E91" s="16" t="e">
        <f>VLOOKUP($A91&amp;E$82,FADT!$L:$M,2,FALSE)</f>
        <v>#N/A</v>
      </c>
      <c r="F91" s="16" t="e">
        <f>VLOOKUP($A91&amp;F$82,FADT!$L:$M,2,FALSE)</f>
        <v>#N/A</v>
      </c>
      <c r="G91" s="16" t="e">
        <f>VLOOKUP($A91&amp;G$82,FADT!$L:$M,2,FALSE)</f>
        <v>#N/A</v>
      </c>
      <c r="H91" s="16" t="e">
        <f>VLOOKUP($A91&amp;H$82,FADT!$L:$M,2,FALSE)</f>
        <v>#N/A</v>
      </c>
      <c r="I91" s="16" t="e">
        <f>VLOOKUP($A91&amp;I$82,FADT!$L:$M,2,FALSE)</f>
        <v>#N/A</v>
      </c>
      <c r="J91" s="16" t="e">
        <f>VLOOKUP($A91&amp;J$82,FADT!$L:$M,2,FALSE)</f>
        <v>#N/A</v>
      </c>
      <c r="K91" s="16" t="e">
        <f>VLOOKUP($A91&amp;K$82,FADT!$L:$M,2,FALSE)</f>
        <v>#N/A</v>
      </c>
      <c r="L91" s="16" t="e">
        <f>VLOOKUP($A91&amp;L$82,FADT!$L:$M,2,FALSE)</f>
        <v>#N/A</v>
      </c>
    </row>
    <row r="92" spans="1:13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6" t="e">
        <f>VLOOKUP($A92&amp;D$82,FADT!$L:$M,2,FALSE)</f>
        <v>#N/A</v>
      </c>
      <c r="E92" s="16" t="e">
        <f>VLOOKUP($A92&amp;E$82,FADT!$L:$M,2,FALSE)</f>
        <v>#N/A</v>
      </c>
      <c r="F92" s="16" t="e">
        <f>VLOOKUP($A92&amp;F$82,FADT!$L:$M,2,FALSE)</f>
        <v>#N/A</v>
      </c>
      <c r="G92" s="16" t="e">
        <f>VLOOKUP($A92&amp;G$82,FADT!$L:$M,2,FALSE)</f>
        <v>#N/A</v>
      </c>
      <c r="H92" s="16" t="e">
        <f>VLOOKUP($A92&amp;H$82,FADT!$L:$M,2,FALSE)</f>
        <v>#N/A</v>
      </c>
      <c r="I92" s="16" t="e">
        <f>VLOOKUP($A92&amp;I$82,FADT!$L:$M,2,FALSE)</f>
        <v>#N/A</v>
      </c>
      <c r="J92" s="16" t="e">
        <f>VLOOKUP($A92&amp;J$82,FADT!$L:$M,2,FALSE)</f>
        <v>#N/A</v>
      </c>
      <c r="K92" s="16" t="e">
        <f>VLOOKUP($A92&amp;K$82,FADT!$L:$M,2,FALSE)</f>
        <v>#N/A</v>
      </c>
      <c r="L92" s="16" t="e">
        <f>VLOOKUP($A92&amp;L$82,FADT!$L:$M,2,FALSE)</f>
        <v>#N/A</v>
      </c>
    </row>
    <row r="93" spans="1:13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6" t="e">
        <f>VLOOKUP($A93&amp;D$82,FADT!$L:$M,2,FALSE)</f>
        <v>#N/A</v>
      </c>
      <c r="E93" s="16" t="e">
        <f>VLOOKUP($A93&amp;E$82,FADT!$L:$M,2,FALSE)</f>
        <v>#N/A</v>
      </c>
      <c r="F93" s="16" t="e">
        <f>VLOOKUP($A93&amp;F$82,FADT!$L:$M,2,FALSE)</f>
        <v>#N/A</v>
      </c>
      <c r="G93" s="16" t="e">
        <f>VLOOKUP($A93&amp;G$82,FADT!$L:$M,2,FALSE)</f>
        <v>#N/A</v>
      </c>
      <c r="H93" s="16" t="e">
        <f>VLOOKUP($A93&amp;H$82,FADT!$L:$M,2,FALSE)</f>
        <v>#N/A</v>
      </c>
      <c r="I93" s="16" t="e">
        <f>VLOOKUP($A93&amp;I$82,FADT!$L:$M,2,FALSE)</f>
        <v>#N/A</v>
      </c>
      <c r="J93" s="16" t="e">
        <f>VLOOKUP($A93&amp;J$82,FADT!$L:$M,2,FALSE)</f>
        <v>#N/A</v>
      </c>
      <c r="K93" s="16" t="e">
        <f>VLOOKUP($A93&amp;K$82,FADT!$L:$M,2,FALSE)</f>
        <v>#N/A</v>
      </c>
      <c r="L93" s="16" t="e">
        <f>VLOOKUP($A93&amp;L$82,FADT!$L:$M,2,FALSE)</f>
        <v>#N/A</v>
      </c>
    </row>
    <row r="94" spans="1:13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6" t="e">
        <f>VLOOKUP($A94&amp;D$82,FADT!$L:$M,2,FALSE)</f>
        <v>#N/A</v>
      </c>
      <c r="E94" s="16" t="e">
        <f>VLOOKUP($A94&amp;E$82,FADT!$L:$M,2,FALSE)</f>
        <v>#N/A</v>
      </c>
      <c r="F94" s="16" t="e">
        <f>VLOOKUP($A94&amp;F$82,FADT!$L:$M,2,FALSE)</f>
        <v>#N/A</v>
      </c>
      <c r="G94" s="16" t="e">
        <f>VLOOKUP($A94&amp;G$82,FADT!$L:$M,2,FALSE)</f>
        <v>#N/A</v>
      </c>
      <c r="H94" s="16" t="e">
        <f>VLOOKUP($A94&amp;H$82,FADT!$L:$M,2,FALSE)</f>
        <v>#N/A</v>
      </c>
      <c r="I94" s="16" t="e">
        <f>VLOOKUP($A94&amp;I$82,FADT!$L:$M,2,FALSE)</f>
        <v>#N/A</v>
      </c>
      <c r="J94" s="16" t="e">
        <f>VLOOKUP($A94&amp;J$82,FADT!$L:$M,2,FALSE)</f>
        <v>#N/A</v>
      </c>
      <c r="K94" s="16" t="e">
        <f>VLOOKUP($A94&amp;K$82,FADT!$L:$M,2,FALSE)</f>
        <v>#N/A</v>
      </c>
      <c r="L94" s="16" t="e">
        <f>VLOOKUP($A94&amp;L$82,FADT!$L:$M,2,FALSE)</f>
        <v>#N/A</v>
      </c>
    </row>
    <row r="95" spans="1:13" ht="57.75" customHeight="1" x14ac:dyDescent="0.2">
      <c r="A95" s="187" t="s">
        <v>98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8"/>
    </row>
    <row r="97" spans="1:1" ht="15" customHeight="1" x14ac:dyDescent="0.2">
      <c r="A97" s="6" t="s">
        <v>20</v>
      </c>
    </row>
  </sheetData>
  <sheetProtection algorithmName="SHA-512" hashValue="a16KeonTRU5Qw85laNC6IPfwtyvzL97pdqrtT8YHpLd0eeFbEA17uoZxQg9ojrAjjcEOGPmbMfb074CORgrGNw==" saltValue="D2s0AkegpfbOxfl087PDDA==" spinCount="100000" sheet="1" objects="1" scenarios="1"/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834" activePane="bottomLeft" state="frozen"/>
      <selection sqref="A1:IV65536"/>
      <selection pane="bottomLeft" activeCell="A840" sqref="A840"/>
    </sheetView>
  </sheetViews>
  <sheetFormatPr defaultRowHeight="15" customHeight="1" x14ac:dyDescent="0.2"/>
  <cols>
    <col min="1" max="1" width="21.5703125" style="51" customWidth="1"/>
    <col min="2" max="2" width="21.5703125" style="62" customWidth="1"/>
    <col min="3" max="4" width="21.5703125" style="63" customWidth="1"/>
    <col min="5" max="5" width="23.140625" style="52" customWidth="1"/>
    <col min="6" max="6" width="13.85546875" style="51" bestFit="1" customWidth="1"/>
    <col min="7" max="7" width="15.5703125" style="51" bestFit="1" customWidth="1"/>
    <col min="8" max="8" width="9.140625" style="51"/>
    <col min="9" max="9" width="12.28515625" style="64" bestFit="1" customWidth="1"/>
    <col min="10" max="10" width="16.7109375" style="64" customWidth="1"/>
    <col min="11" max="11" width="21.42578125" style="51" customWidth="1"/>
    <col min="12" max="16384" width="9.140625" style="51"/>
  </cols>
  <sheetData>
    <row r="1" spans="1:12" s="18" customFormat="1" ht="22.5" customHeight="1" x14ac:dyDescent="0.2">
      <c r="A1" s="18" t="s">
        <v>29</v>
      </c>
      <c r="B1" s="19"/>
      <c r="C1" s="20"/>
      <c r="D1" s="21"/>
      <c r="E1" s="22"/>
      <c r="F1" s="23" t="s">
        <v>33</v>
      </c>
      <c r="G1" s="23" t="s">
        <v>35</v>
      </c>
      <c r="I1" s="24" t="s">
        <v>51</v>
      </c>
      <c r="J1" s="24"/>
    </row>
    <row r="2" spans="1:12" s="18" customFormat="1" ht="53.25" customHeight="1" x14ac:dyDescent="0.2">
      <c r="A2" s="25" t="s">
        <v>25</v>
      </c>
      <c r="B2" s="26" t="s">
        <v>60</v>
      </c>
      <c r="C2" s="27" t="s">
        <v>58</v>
      </c>
      <c r="D2" s="28" t="s">
        <v>30</v>
      </c>
      <c r="E2" s="22"/>
      <c r="F2" s="29">
        <v>36526</v>
      </c>
      <c r="G2" s="30">
        <f>'IPCA-E'!I2</f>
        <v>44866</v>
      </c>
      <c r="H2" s="31"/>
      <c r="I2" s="32">
        <v>683</v>
      </c>
      <c r="J2" s="33">
        <f ca="1">VLOOKUP(I2,I3:J1000,2,0)</f>
        <v>44866</v>
      </c>
    </row>
    <row r="3" spans="1:12" s="18" customFormat="1" ht="20.100000000000001" customHeight="1" x14ac:dyDescent="0.2">
      <c r="A3" s="34">
        <v>24108</v>
      </c>
      <c r="B3" s="35"/>
      <c r="C3" s="35"/>
      <c r="D3" s="35">
        <f t="shared" ref="D3:D66" si="0">IF(C3="",1,B3*D4)</f>
        <v>1</v>
      </c>
      <c r="E3" s="22"/>
      <c r="F3" s="36"/>
      <c r="G3" s="37"/>
      <c r="I3" s="24">
        <v>1</v>
      </c>
      <c r="J3" s="38" t="str">
        <f t="shared" ref="J3:J66" ca="1" si="1">IF(CELL("tipo",B3)="v",A3,"")</f>
        <v/>
      </c>
      <c r="K3" s="39">
        <f ca="1">IF(J3&gt;$J$2,1,IF(B3=B4,1*K4,B3*K4)/VLOOKUP(J3,Moeda!A$3:D$24,4,1))</f>
        <v>1</v>
      </c>
    </row>
    <row r="4" spans="1:12" s="18" customFormat="1" ht="20.100000000000001" customHeight="1" x14ac:dyDescent="0.2">
      <c r="A4" s="34">
        <v>24139</v>
      </c>
      <c r="B4" s="35">
        <f>IF($A4&gt;=$F$2,VLOOKUP($A4,'IPCA-E'!$A$3:$F$1000,3,FALSE),VLOOKUP($A4,FADT!$A$3:$C$1000,3,FALSE))</f>
        <v>0</v>
      </c>
      <c r="C4" s="40">
        <f>IF($A4&gt;=$F$2,VLOOKUP($A4,'IPCA-E'!$A$3:$F$1000,4,FALSE),VLOOKUP($A4,FADT!$A$3:$C$1000,2,FALSE))</f>
        <v>0</v>
      </c>
      <c r="D4" s="35">
        <f t="shared" si="0"/>
        <v>0</v>
      </c>
      <c r="E4" s="22"/>
      <c r="F4" s="36"/>
      <c r="G4" s="37"/>
      <c r="I4" s="24">
        <v>2</v>
      </c>
      <c r="J4" s="38">
        <f t="shared" ca="1" si="1"/>
        <v>24139</v>
      </c>
      <c r="K4" s="39">
        <f ca="1">IF(J4&gt;$J$2,1,IF(B4=B5,1*K5,B4*K5)/VLOOKUP(J4,Moeda!A$3:D$24,4,TRUE))</f>
        <v>0</v>
      </c>
      <c r="L4" s="18">
        <f ca="1">VLOOKUP(J4,Moeda!A$3:D$24,4,TRUE)</f>
        <v>1</v>
      </c>
    </row>
    <row r="5" spans="1:12" s="18" customFormat="1" ht="20.100000000000001" customHeight="1" x14ac:dyDescent="0.2">
      <c r="A5" s="34">
        <v>24167</v>
      </c>
      <c r="B5" s="35">
        <f>IF($A5&gt;=$F$2,VLOOKUP($A5,'IPCA-E'!$A$3:$F$1000,3,FALSE),VLOOKUP($A5,FADT!$A$3:$C$1000,3,FALSE))</f>
        <v>0</v>
      </c>
      <c r="C5" s="40">
        <f>IF($A5&gt;=$F$2,VLOOKUP($A5,'IPCA-E'!$A$3:$F$1000,4,FALSE),VLOOKUP($A5,FADT!$A$3:$C$1000,2,FALSE))</f>
        <v>0</v>
      </c>
      <c r="D5" s="35">
        <f t="shared" si="0"/>
        <v>0</v>
      </c>
      <c r="E5" s="22"/>
      <c r="F5" s="36"/>
      <c r="G5" s="37"/>
      <c r="I5" s="24">
        <v>3</v>
      </c>
      <c r="J5" s="38">
        <f t="shared" ca="1" si="1"/>
        <v>24167</v>
      </c>
      <c r="K5" s="39">
        <f ca="1">IF(J5&gt;$J$2,1,IF(B5=B6,1*K6,B5*K6)/VLOOKUP(J5,Moeda!A$3:D$24,4,TRUE))</f>
        <v>0</v>
      </c>
      <c r="L5" s="18">
        <f ca="1">VLOOKUP(J5,Moeda!A$3:D$24,4,TRUE)</f>
        <v>1</v>
      </c>
    </row>
    <row r="6" spans="1:12" s="18" customFormat="1" ht="20.100000000000001" customHeight="1" x14ac:dyDescent="0.2">
      <c r="A6" s="34">
        <v>24198</v>
      </c>
      <c r="B6" s="35">
        <f>IF($A6&gt;=$F$2,VLOOKUP($A6,'IPCA-E'!$A$3:$F$1000,3,FALSE),VLOOKUP($A6,FADT!$A$3:$C$1000,3,FALSE))</f>
        <v>0</v>
      </c>
      <c r="C6" s="40">
        <f>IF($A6&gt;=$F$2,VLOOKUP($A6,'IPCA-E'!$A$3:$F$1000,4,FALSE),VLOOKUP($A6,FADT!$A$3:$C$1000,2,FALSE))</f>
        <v>0</v>
      </c>
      <c r="D6" s="35">
        <f t="shared" si="0"/>
        <v>0</v>
      </c>
      <c r="E6" s="22"/>
      <c r="F6" s="36"/>
      <c r="G6" s="37"/>
      <c r="I6" s="24">
        <v>4</v>
      </c>
      <c r="J6" s="38">
        <f t="shared" ca="1" si="1"/>
        <v>24198</v>
      </c>
      <c r="K6" s="39">
        <f ca="1">IF(J6&gt;$J$2,1,IF(B6=B7,1*K7,B6*K7)/VLOOKUP(J6,Moeda!A$3:D$24,4,TRUE))</f>
        <v>0</v>
      </c>
      <c r="L6" s="18">
        <f ca="1">VLOOKUP(J6,Moeda!A$3:D$24,4,TRUE)</f>
        <v>1</v>
      </c>
    </row>
    <row r="7" spans="1:12" s="18" customFormat="1" ht="20.100000000000001" customHeight="1" x14ac:dyDescent="0.2">
      <c r="A7" s="34">
        <v>24228</v>
      </c>
      <c r="B7" s="35">
        <f>IF($A7&gt;=$F$2,VLOOKUP($A7,'IPCA-E'!$A$3:$F$1000,3,FALSE),VLOOKUP($A7,FADT!$A$3:$C$1000,3,FALSE))</f>
        <v>0</v>
      </c>
      <c r="C7" s="40">
        <f>IF($A7&gt;=$F$2,VLOOKUP($A7,'IPCA-E'!$A$3:$F$1000,4,FALSE),VLOOKUP($A7,FADT!$A$3:$C$1000,2,FALSE))</f>
        <v>0</v>
      </c>
      <c r="D7" s="35">
        <f t="shared" si="0"/>
        <v>0</v>
      </c>
      <c r="E7" s="22"/>
      <c r="F7" s="36"/>
      <c r="G7" s="37"/>
      <c r="I7" s="24">
        <v>5</v>
      </c>
      <c r="J7" s="38">
        <f t="shared" ca="1" si="1"/>
        <v>24228</v>
      </c>
      <c r="K7" s="39">
        <f ca="1">IF(J7&gt;$J$2,1,IF(B7=B8,1*K8,B7*K8)/VLOOKUP(J7,Moeda!A$3:D$24,4,TRUE))</f>
        <v>0</v>
      </c>
      <c r="L7" s="18">
        <f ca="1">VLOOKUP(J7,Moeda!A$3:D$24,4,TRUE)</f>
        <v>1</v>
      </c>
    </row>
    <row r="8" spans="1:12" s="18" customFormat="1" ht="20.100000000000001" customHeight="1" x14ac:dyDescent="0.2">
      <c r="A8" s="34">
        <v>24259</v>
      </c>
      <c r="B8" s="35">
        <f>IF($A8&gt;=$F$2,VLOOKUP($A8,'IPCA-E'!$A$3:$F$1000,3,FALSE),VLOOKUP($A8,FADT!$A$3:$C$1000,3,FALSE))</f>
        <v>0</v>
      </c>
      <c r="C8" s="40">
        <f>IF($A8&gt;=$F$2,VLOOKUP($A8,'IPCA-E'!$A$3:$F$1000,4,FALSE),VLOOKUP($A8,FADT!$A$3:$C$1000,2,FALSE))</f>
        <v>0</v>
      </c>
      <c r="D8" s="35">
        <f t="shared" si="0"/>
        <v>0</v>
      </c>
      <c r="E8" s="22"/>
      <c r="F8" s="36"/>
      <c r="G8" s="37"/>
      <c r="I8" s="24">
        <v>6</v>
      </c>
      <c r="J8" s="38">
        <f t="shared" ca="1" si="1"/>
        <v>24259</v>
      </c>
      <c r="K8" s="39">
        <f ca="1">IF(J8&gt;$J$2,1,IF(B8=B9,1*K9,B8*K9)/VLOOKUP(J8,Moeda!A$3:D$24,4,TRUE))</f>
        <v>0</v>
      </c>
      <c r="L8" s="18">
        <f ca="1">VLOOKUP(J8,Moeda!A$3:D$24,4,TRUE)</f>
        <v>1</v>
      </c>
    </row>
    <row r="9" spans="1:12" s="18" customFormat="1" ht="20.100000000000001" customHeight="1" x14ac:dyDescent="0.2">
      <c r="A9" s="34">
        <v>24289</v>
      </c>
      <c r="B9" s="35">
        <f>IF($A9&gt;=$F$2,VLOOKUP($A9,'IPCA-E'!$A$3:$F$1000,3,FALSE),VLOOKUP($A9,FADT!$A$3:$C$1000,3,FALSE))</f>
        <v>0</v>
      </c>
      <c r="C9" s="40">
        <f>IF($A9&gt;=$F$2,VLOOKUP($A9,'IPCA-E'!$A$3:$F$1000,4,FALSE),VLOOKUP($A9,FADT!$A$3:$C$1000,2,FALSE))</f>
        <v>0</v>
      </c>
      <c r="D9" s="35">
        <f t="shared" si="0"/>
        <v>0</v>
      </c>
      <c r="E9" s="22"/>
      <c r="F9" s="36"/>
      <c r="G9" s="37"/>
      <c r="I9" s="24">
        <v>7</v>
      </c>
      <c r="J9" s="38">
        <f t="shared" ca="1" si="1"/>
        <v>24289</v>
      </c>
      <c r="K9" s="39">
        <f ca="1">IF(J9&gt;$J$2,1,IF(B9=B10,1*K10,B9*K10)/VLOOKUP(J9,Moeda!A$3:D$24,4,TRUE))</f>
        <v>0</v>
      </c>
      <c r="L9" s="18">
        <f ca="1">VLOOKUP(J9,Moeda!A$3:D$24,4,TRUE)</f>
        <v>1</v>
      </c>
    </row>
    <row r="10" spans="1:12" s="18" customFormat="1" ht="20.100000000000001" customHeight="1" x14ac:dyDescent="0.2">
      <c r="A10" s="34">
        <v>24320</v>
      </c>
      <c r="B10" s="35">
        <f>IF($A10&gt;=$F$2,VLOOKUP($A10,'IPCA-E'!$A$3:$F$1000,3,FALSE),VLOOKUP($A10,FADT!$A$3:$C$1000,3,FALSE))</f>
        <v>0</v>
      </c>
      <c r="C10" s="40">
        <f>IF($A10&gt;=$F$2,VLOOKUP($A10,'IPCA-E'!$A$3:$F$1000,4,FALSE),VLOOKUP($A10,FADT!$A$3:$C$1000,2,FALSE))</f>
        <v>0</v>
      </c>
      <c r="D10" s="35">
        <f t="shared" si="0"/>
        <v>0</v>
      </c>
      <c r="E10" s="22"/>
      <c r="F10" s="36"/>
      <c r="G10" s="37"/>
      <c r="I10" s="24">
        <v>8</v>
      </c>
      <c r="J10" s="38">
        <f t="shared" ca="1" si="1"/>
        <v>24320</v>
      </c>
      <c r="K10" s="39">
        <f ca="1">IF(J10&gt;$J$2,1,IF(B10=B11,1*K11,B10*K11)/VLOOKUP(J10,Moeda!A$3:D$24,4,TRUE))</f>
        <v>0</v>
      </c>
      <c r="L10" s="18">
        <f ca="1">VLOOKUP(J10,Moeda!A$3:D$24,4,TRUE)</f>
        <v>1</v>
      </c>
    </row>
    <row r="11" spans="1:12" s="18" customFormat="1" ht="20.100000000000001" customHeight="1" x14ac:dyDescent="0.2">
      <c r="A11" s="34">
        <v>24351</v>
      </c>
      <c r="B11" s="35">
        <f>IF($A11&gt;=$F$2,VLOOKUP($A11,'IPCA-E'!$A$3:$F$1000,3,FALSE),VLOOKUP($A11,FADT!$A$3:$C$1000,3,FALSE))</f>
        <v>0</v>
      </c>
      <c r="C11" s="40">
        <f>IF($A11&gt;=$F$2,VLOOKUP($A11,'IPCA-E'!$A$3:$F$1000,4,FALSE),VLOOKUP($A11,FADT!$A$3:$C$1000,2,FALSE))</f>
        <v>0</v>
      </c>
      <c r="D11" s="35">
        <f t="shared" si="0"/>
        <v>0</v>
      </c>
      <c r="E11" s="22"/>
      <c r="F11" s="36"/>
      <c r="G11" s="37"/>
      <c r="I11" s="24">
        <v>9</v>
      </c>
      <c r="J11" s="38">
        <f t="shared" ca="1" si="1"/>
        <v>24351</v>
      </c>
      <c r="K11" s="39">
        <f ca="1">IF(J11&gt;$J$2,1,IF(B11=B12,1*K12,B11*K12)/VLOOKUP(J11,Moeda!A$3:D$24,4,TRUE))</f>
        <v>0</v>
      </c>
      <c r="L11" s="18">
        <f ca="1">VLOOKUP(J11,Moeda!A$3:D$24,4,TRUE)</f>
        <v>1</v>
      </c>
    </row>
    <row r="12" spans="1:12" s="18" customFormat="1" ht="20.100000000000001" customHeight="1" x14ac:dyDescent="0.2">
      <c r="A12" s="34">
        <v>24381</v>
      </c>
      <c r="B12" s="35">
        <f>IF($A12&gt;=$F$2,VLOOKUP($A12,'IPCA-E'!$A$3:$F$1000,3,FALSE),VLOOKUP($A12,FADT!$A$3:$C$1000,3,FALSE))</f>
        <v>1.0749652999999999</v>
      </c>
      <c r="C12" s="40">
        <f>IF($A12&gt;=$F$2,VLOOKUP($A12,'IPCA-E'!$A$3:$F$1000,4,FALSE),VLOOKUP($A12,FADT!$A$3:$C$1000,2,FALSE))</f>
        <v>7.4965299999999901</v>
      </c>
      <c r="D12" s="35">
        <f t="shared" si="0"/>
        <v>1.2051576357783296E+16</v>
      </c>
      <c r="E12" s="22"/>
      <c r="F12" s="36"/>
      <c r="G12" s="37"/>
      <c r="I12" s="24">
        <v>10</v>
      </c>
      <c r="J12" s="38">
        <f t="shared" ca="1" si="1"/>
        <v>24381</v>
      </c>
      <c r="K12" s="39">
        <f ca="1">IF(J12&gt;$J$2,1,IF(B12=B13,1*K13,B12*K13)/VLOOKUP(J12,Moeda!A$3:D$24,4,TRUE))</f>
        <v>3.0371949454509294E-3</v>
      </c>
      <c r="L12" s="18">
        <f ca="1">VLOOKUP(J12,Moeda!A$3:D$24,4,TRUE)</f>
        <v>1</v>
      </c>
    </row>
    <row r="13" spans="1:12" s="18" customFormat="1" ht="20.100000000000001" customHeight="1" x14ac:dyDescent="0.2">
      <c r="A13" s="34">
        <v>24412</v>
      </c>
      <c r="B13" s="35">
        <f>IF($A13&gt;=$F$2,VLOOKUP($A13,'IPCA-E'!$A$3:$F$1000,3,FALSE),VLOOKUP($A13,FADT!$A$3:$C$1000,3,FALSE))</f>
        <v>1.0749652999999999</v>
      </c>
      <c r="C13" s="40">
        <f>IF($A13&gt;=$F$2,VLOOKUP($A13,'IPCA-E'!$A$3:$F$1000,4,FALSE),VLOOKUP($A13,FADT!$A$3:$C$1000,2,FALSE))</f>
        <v>7.4965299999999901</v>
      </c>
      <c r="D13" s="35">
        <f t="shared" si="0"/>
        <v>1.1211130589781174E+16</v>
      </c>
      <c r="E13" s="22"/>
      <c r="F13" s="36"/>
      <c r="G13" s="37"/>
      <c r="I13" s="24">
        <v>11</v>
      </c>
      <c r="J13" s="38">
        <f t="shared" ca="1" si="1"/>
        <v>24412</v>
      </c>
      <c r="K13" s="39">
        <f ca="1">IF(J13&gt;$J$2,1,IF(B13=B14,1*K14,B13*K14)/VLOOKUP(J13,Moeda!A$3:D$24,4,TRUE))</f>
        <v>3.0371949454509294E-3</v>
      </c>
      <c r="L13" s="18">
        <f ca="1">VLOOKUP(J13,Moeda!A$3:D$24,4,TRUE)</f>
        <v>1</v>
      </c>
    </row>
    <row r="14" spans="1:12" s="18" customFormat="1" ht="20.100000000000001" customHeight="1" x14ac:dyDescent="0.2">
      <c r="A14" s="34">
        <v>24442</v>
      </c>
      <c r="B14" s="35">
        <f>IF($A14&gt;=$F$2,VLOOKUP($A14,'IPCA-E'!$A$3:$F$1000,3,FALSE),VLOOKUP($A14,FADT!$A$3:$C$1000,3,FALSE))</f>
        <v>1.0749652999999999</v>
      </c>
      <c r="C14" s="40">
        <f>IF($A14&gt;=$F$2,VLOOKUP($A14,'IPCA-E'!$A$3:$F$1000,4,FALSE),VLOOKUP($A14,FADT!$A$3:$C$1000,2,FALSE))</f>
        <v>7.4965299999999901</v>
      </c>
      <c r="D14" s="35">
        <f t="shared" si="0"/>
        <v>1.0429295336120314E+16</v>
      </c>
      <c r="E14" s="22"/>
      <c r="F14" s="36"/>
      <c r="G14" s="37"/>
      <c r="I14" s="24">
        <v>12</v>
      </c>
      <c r="J14" s="38">
        <f t="shared" ca="1" si="1"/>
        <v>24442</v>
      </c>
      <c r="K14" s="39">
        <f ca="1">IF(J14&gt;$J$2,1,IF(B14=B15,1*K15,B14*K15)/VLOOKUP(J14,Moeda!A$3:D$24,4,TRUE))</f>
        <v>3.0371949454509294E-3</v>
      </c>
      <c r="L14" s="18">
        <f ca="1">VLOOKUP(J14,Moeda!A$3:D$24,4,TRUE)</f>
        <v>1</v>
      </c>
    </row>
    <row r="15" spans="1:12" s="18" customFormat="1" ht="20.100000000000001" customHeight="1" x14ac:dyDescent="0.2">
      <c r="A15" s="34">
        <v>24473</v>
      </c>
      <c r="B15" s="35">
        <f>IF($A15&gt;=$F$2,VLOOKUP($A15,'IPCA-E'!$A$3:$F$1000,3,FALSE),VLOOKUP($A15,FADT!$A$3:$C$1000,3,FALSE))</f>
        <v>1.060697</v>
      </c>
      <c r="C15" s="40">
        <f>IF($A15&gt;=$F$2,VLOOKUP($A15,'IPCA-E'!$A$3:$F$1000,4,FALSE),VLOOKUP($A15,FADT!$A$3:$C$1000,2,FALSE))</f>
        <v>6.0697000000000001</v>
      </c>
      <c r="D15" s="35">
        <f t="shared" si="0"/>
        <v>9701983251106166</v>
      </c>
      <c r="E15" s="22"/>
      <c r="F15" s="36"/>
      <c r="G15" s="37"/>
      <c r="I15" s="24">
        <v>13</v>
      </c>
      <c r="J15" s="38">
        <f t="shared" ca="1" si="1"/>
        <v>24473</v>
      </c>
      <c r="K15" s="39">
        <f ca="1">IF(J15&gt;$J$2,1,IF(B15=B16,1*K16,B15*K16)/VLOOKUP(J15,Moeda!A$3:D$24,4,TRUE))</f>
        <v>2.8253888245982728E-3</v>
      </c>
      <c r="L15" s="18">
        <f ca="1">VLOOKUP(J15,Moeda!A$3:D$24,4,TRUE)</f>
        <v>1</v>
      </c>
    </row>
    <row r="16" spans="1:12" s="18" customFormat="1" ht="20.100000000000001" customHeight="1" x14ac:dyDescent="0.2">
      <c r="A16" s="34">
        <v>24504</v>
      </c>
      <c r="B16" s="35">
        <f>IF($A16&gt;=$F$2,VLOOKUP($A16,'IPCA-E'!$A$3:$F$1000,3,FALSE),VLOOKUP($A16,FADT!$A$3:$C$1000,3,FALSE))</f>
        <v>1.060697</v>
      </c>
      <c r="C16" s="40">
        <f>IF($A16&gt;=$F$2,VLOOKUP($A16,'IPCA-E'!$A$3:$F$1000,4,FALSE),VLOOKUP($A16,FADT!$A$3:$C$1000,2,FALSE))</f>
        <v>6.0697000000000001</v>
      </c>
      <c r="D16" s="35">
        <f t="shared" si="0"/>
        <v>9146799935425636</v>
      </c>
      <c r="E16" s="22"/>
      <c r="F16" s="36"/>
      <c r="G16" s="37"/>
      <c r="I16" s="24">
        <v>14</v>
      </c>
      <c r="J16" s="38">
        <f t="shared" ca="1" si="1"/>
        <v>24504</v>
      </c>
      <c r="K16" s="39">
        <f ca="1">IF(J16&gt;$J$2,1,IF(B16=B17,1*K17,B16*K17)/VLOOKUP(J16,Moeda!A$3:D$24,4,TRUE))</f>
        <v>2.8253888245982728E-3</v>
      </c>
      <c r="L16" s="18">
        <f ca="1">VLOOKUP(J16,Moeda!A$3:D$24,4,TRUE)</f>
        <v>1000</v>
      </c>
    </row>
    <row r="17" spans="1:12" s="18" customFormat="1" ht="20.100000000000001" customHeight="1" x14ac:dyDescent="0.2">
      <c r="A17" s="34">
        <v>24532</v>
      </c>
      <c r="B17" s="35">
        <f>IF($A17&gt;=$F$2,VLOOKUP($A17,'IPCA-E'!$A$3:$F$1000,3,FALSE),VLOOKUP($A17,FADT!$A$3:$C$1000,3,FALSE))</f>
        <v>1.060697</v>
      </c>
      <c r="C17" s="40">
        <f>IF($A17&gt;=$F$2,VLOOKUP($A17,'IPCA-E'!$A$3:$F$1000,4,FALSE),VLOOKUP($A17,FADT!$A$3:$C$1000,2,FALSE))</f>
        <v>6.0697000000000001</v>
      </c>
      <c r="D17" s="35">
        <f t="shared" si="0"/>
        <v>8623386259625168</v>
      </c>
      <c r="E17" s="22"/>
      <c r="F17" s="36"/>
      <c r="G17" s="37"/>
      <c r="I17" s="24">
        <v>15</v>
      </c>
      <c r="J17" s="38">
        <f t="shared" ca="1" si="1"/>
        <v>24532</v>
      </c>
      <c r="K17" s="39">
        <f ca="1">IF(J17&gt;$J$2,1,IF(B17=B18,1*K18,B17*K18)/VLOOKUP(J17,Moeda!A$3:D$24,4,TRUE))</f>
        <v>2.8253888245982726</v>
      </c>
      <c r="L17" s="18">
        <f ca="1">VLOOKUP(J17,Moeda!A$3:D$24,4,TRUE)</f>
        <v>1</v>
      </c>
    </row>
    <row r="18" spans="1:12" s="18" customFormat="1" ht="20.100000000000001" customHeight="1" x14ac:dyDescent="0.2">
      <c r="A18" s="34">
        <v>24563</v>
      </c>
      <c r="B18" s="35">
        <f>IF($A18&gt;=$F$2,VLOOKUP($A18,'IPCA-E'!$A$3:$F$1000,3,FALSE),VLOOKUP($A18,FADT!$A$3:$C$1000,3,FALSE))</f>
        <v>1.0625001999999999</v>
      </c>
      <c r="C18" s="40">
        <f>IF($A18&gt;=$F$2,VLOOKUP($A18,'IPCA-E'!$A$3:$F$1000,4,FALSE),VLOOKUP($A18,FADT!$A$3:$C$1000,2,FALSE))</f>
        <v>6.2500199999999895</v>
      </c>
      <c r="D18" s="35">
        <f t="shared" si="0"/>
        <v>8129924247570388</v>
      </c>
      <c r="E18" s="22"/>
      <c r="F18" s="36"/>
      <c r="G18" s="37"/>
      <c r="I18" s="24">
        <v>16</v>
      </c>
      <c r="J18" s="38">
        <f t="shared" ca="1" si="1"/>
        <v>24563</v>
      </c>
      <c r="K18" s="39">
        <f ca="1">IF(J18&gt;$J$2,1,IF(B18=B19,1*K19,B18*K19)/VLOOKUP(J18,Moeda!A$3:D$24,4,TRUE))</f>
        <v>2.663709640546049</v>
      </c>
      <c r="L18" s="18">
        <f ca="1">VLOOKUP(J18,Moeda!A$3:D$24,4,TRUE)</f>
        <v>1</v>
      </c>
    </row>
    <row r="19" spans="1:12" s="18" customFormat="1" ht="20.100000000000001" customHeight="1" x14ac:dyDescent="0.2">
      <c r="A19" s="34">
        <v>24593</v>
      </c>
      <c r="B19" s="35">
        <f>IF($A19&gt;=$F$2,VLOOKUP($A19,'IPCA-E'!$A$3:$F$1000,3,FALSE),VLOOKUP($A19,FADT!$A$3:$C$1000,3,FALSE))</f>
        <v>1.0625001999999999</v>
      </c>
      <c r="C19" s="40">
        <f>IF($A19&gt;=$F$2,VLOOKUP($A19,'IPCA-E'!$A$3:$F$1000,4,FALSE),VLOOKUP($A19,FADT!$A$3:$C$1000,2,FALSE))</f>
        <v>6.2500199999999895</v>
      </c>
      <c r="D19" s="35">
        <f t="shared" si="0"/>
        <v>7651691969159525</v>
      </c>
      <c r="E19" s="22"/>
      <c r="F19" s="36"/>
      <c r="G19" s="37"/>
      <c r="I19" s="24">
        <v>17</v>
      </c>
      <c r="J19" s="38">
        <f t="shared" ca="1" si="1"/>
        <v>24593</v>
      </c>
      <c r="K19" s="39">
        <f ca="1">IF(J19&gt;$J$2,1,IF(B19=B20,1*K20,B19*K20)/VLOOKUP(J19,Moeda!A$3:D$24,4,TRUE))</f>
        <v>2.663709640546049</v>
      </c>
      <c r="L19" s="18">
        <f ca="1">VLOOKUP(J19,Moeda!A$3:D$24,4,TRUE)</f>
        <v>1</v>
      </c>
    </row>
    <row r="20" spans="1:12" s="18" customFormat="1" ht="20.100000000000001" customHeight="1" x14ac:dyDescent="0.2">
      <c r="A20" s="34">
        <v>24624</v>
      </c>
      <c r="B20" s="35">
        <f>IF($A20&gt;=$F$2,VLOOKUP($A20,'IPCA-E'!$A$3:$F$1000,3,FALSE),VLOOKUP($A20,FADT!$A$3:$C$1000,3,FALSE))</f>
        <v>1.0625001999999999</v>
      </c>
      <c r="C20" s="40">
        <f>IF($A20&gt;=$F$2,VLOOKUP($A20,'IPCA-E'!$A$3:$F$1000,4,FALSE),VLOOKUP($A20,FADT!$A$3:$C$1000,2,FALSE))</f>
        <v>6.2500199999999895</v>
      </c>
      <c r="D20" s="35">
        <f t="shared" si="0"/>
        <v>7201591085968290</v>
      </c>
      <c r="E20" s="22"/>
      <c r="F20" s="36"/>
      <c r="G20" s="37"/>
      <c r="I20" s="24">
        <v>18</v>
      </c>
      <c r="J20" s="38">
        <f t="shared" ca="1" si="1"/>
        <v>24624</v>
      </c>
      <c r="K20" s="39">
        <f ca="1">IF(J20&gt;$J$2,1,IF(B20=B21,1*K21,B20*K21)/VLOOKUP(J20,Moeda!A$3:D$24,4,TRUE))</f>
        <v>2.663709640546049</v>
      </c>
      <c r="L20" s="18">
        <f ca="1">VLOOKUP(J20,Moeda!A$3:D$24,4,TRUE)</f>
        <v>1</v>
      </c>
    </row>
    <row r="21" spans="1:12" s="18" customFormat="1" ht="20.100000000000001" customHeight="1" x14ac:dyDescent="0.2">
      <c r="A21" s="34">
        <v>24654</v>
      </c>
      <c r="B21" s="35">
        <f>IF($A21&gt;=$F$2,VLOOKUP($A21,'IPCA-E'!$A$3:$F$1000,3,FALSE),VLOOKUP($A21,FADT!$A$3:$C$1000,3,FALSE))</f>
        <v>1.0458365999999999</v>
      </c>
      <c r="C21" s="40">
        <f>IF($A21&gt;=$F$2,VLOOKUP($A21,'IPCA-E'!$A$3:$F$1000,4,FALSE),VLOOKUP($A21,FADT!$A$3:$C$1000,2,FALSE))</f>
        <v>4.5836599999999894</v>
      </c>
      <c r="D21" s="35">
        <f t="shared" si="0"/>
        <v>6777966805058757</v>
      </c>
      <c r="E21" s="22"/>
      <c r="F21" s="36"/>
      <c r="G21" s="37"/>
      <c r="I21" s="24">
        <v>19</v>
      </c>
      <c r="J21" s="38">
        <f t="shared" ca="1" si="1"/>
        <v>24654</v>
      </c>
      <c r="K21" s="39">
        <f ca="1">IF(J21&gt;$J$2,1,IF(B21=B22,1*K22,B21*K22)/VLOOKUP(J21,Moeda!A$3:D$24,4,TRUE))</f>
        <v>2.5070203662512713</v>
      </c>
      <c r="L21" s="18">
        <f ca="1">VLOOKUP(J21,Moeda!A$3:D$24,4,TRUE)</f>
        <v>1</v>
      </c>
    </row>
    <row r="22" spans="1:12" s="18" customFormat="1" ht="20.100000000000001" customHeight="1" x14ac:dyDescent="0.2">
      <c r="A22" s="34">
        <v>24685</v>
      </c>
      <c r="B22" s="35">
        <f>IF($A22&gt;=$F$2,VLOOKUP($A22,'IPCA-E'!$A$3:$F$1000,3,FALSE),VLOOKUP($A22,FADT!$A$3:$C$1000,3,FALSE))</f>
        <v>1.0458365999999999</v>
      </c>
      <c r="C22" s="40">
        <f>IF($A22&gt;=$F$2,VLOOKUP($A22,'IPCA-E'!$A$3:$F$1000,4,FALSE),VLOOKUP($A22,FADT!$A$3:$C$1000,2,FALSE))</f>
        <v>4.5836599999999894</v>
      </c>
      <c r="D22" s="35">
        <f t="shared" si="0"/>
        <v>6480904191972969</v>
      </c>
      <c r="E22" s="22"/>
      <c r="F22" s="36"/>
      <c r="G22" s="37"/>
      <c r="I22" s="24">
        <v>20</v>
      </c>
      <c r="J22" s="38">
        <f t="shared" ca="1" si="1"/>
        <v>24685</v>
      </c>
      <c r="K22" s="39">
        <f ca="1">IF(J22&gt;$J$2,1,IF(B22=B23,1*K23,B22*K23)/VLOOKUP(J22,Moeda!A$3:D$24,4,TRUE))</f>
        <v>2.5070203662512713</v>
      </c>
      <c r="L22" s="18">
        <f ca="1">VLOOKUP(J22,Moeda!A$3:D$24,4,TRUE)</f>
        <v>1</v>
      </c>
    </row>
    <row r="23" spans="1:12" s="18" customFormat="1" ht="20.100000000000001" customHeight="1" x14ac:dyDescent="0.2">
      <c r="A23" s="34">
        <v>24716</v>
      </c>
      <c r="B23" s="35">
        <f>IF($A23&gt;=$F$2,VLOOKUP($A23,'IPCA-E'!$A$3:$F$1000,3,FALSE),VLOOKUP($A23,FADT!$A$3:$C$1000,3,FALSE))</f>
        <v>1.0458365999999999</v>
      </c>
      <c r="C23" s="40">
        <f>IF($A23&gt;=$F$2,VLOOKUP($A23,'IPCA-E'!$A$3:$F$1000,4,FALSE),VLOOKUP($A23,FADT!$A$3:$C$1000,2,FALSE))</f>
        <v>4.5836599999999894</v>
      </c>
      <c r="D23" s="35">
        <f t="shared" si="0"/>
        <v>6196861146352088</v>
      </c>
      <c r="E23" s="22"/>
      <c r="F23" s="36"/>
      <c r="G23" s="37"/>
      <c r="I23" s="24">
        <v>21</v>
      </c>
      <c r="J23" s="38">
        <f t="shared" ca="1" si="1"/>
        <v>24716</v>
      </c>
      <c r="K23" s="39">
        <f ca="1">IF(J23&gt;$J$2,1,IF(B23=B24,1*K24,B23*K24)/VLOOKUP(J23,Moeda!A$3:D$24,4,TRUE))</f>
        <v>2.5070203662512713</v>
      </c>
      <c r="L23" s="18">
        <f ca="1">VLOOKUP(J23,Moeda!A$3:D$24,4,TRUE)</f>
        <v>1</v>
      </c>
    </row>
    <row r="24" spans="1:12" s="18" customFormat="1" ht="20.100000000000001" customHeight="1" x14ac:dyDescent="0.2">
      <c r="A24" s="34">
        <v>24746</v>
      </c>
      <c r="B24" s="35">
        <f>IF($A24&gt;=$F$2,VLOOKUP($A24,'IPCA-E'!$A$3:$F$1000,3,FALSE),VLOOKUP($A24,FADT!$A$3:$C$1000,3,FALSE))</f>
        <v>1.0401752</v>
      </c>
      <c r="C24" s="40">
        <f>IF($A24&gt;=$F$2,VLOOKUP($A24,'IPCA-E'!$A$3:$F$1000,4,FALSE),VLOOKUP($A24,FADT!$A$3:$C$1000,2,FALSE))</f>
        <v>4.0175199999999966</v>
      </c>
      <c r="D24" s="35">
        <f t="shared" si="0"/>
        <v>5925267050657903</v>
      </c>
      <c r="E24" s="22"/>
      <c r="F24" s="36"/>
      <c r="G24" s="37"/>
      <c r="I24" s="24">
        <v>22</v>
      </c>
      <c r="J24" s="38">
        <f t="shared" ca="1" si="1"/>
        <v>24746</v>
      </c>
      <c r="K24" s="39">
        <f ca="1">IF(J24&gt;$J$2,1,IF(B24=B25,1*K25,B24*K25)/VLOOKUP(J24,Moeda!A$3:D$24,4,TRUE))</f>
        <v>2.3971434603180568</v>
      </c>
      <c r="L24" s="18">
        <f ca="1">VLOOKUP(J24,Moeda!A$3:D$24,4,TRUE)</f>
        <v>1</v>
      </c>
    </row>
    <row r="25" spans="1:12" s="18" customFormat="1" ht="20.100000000000001" customHeight="1" x14ac:dyDescent="0.2">
      <c r="A25" s="34">
        <v>24777</v>
      </c>
      <c r="B25" s="35">
        <f>IF($A25&gt;=$F$2,VLOOKUP($A25,'IPCA-E'!$A$3:$F$1000,3,FALSE),VLOOKUP($A25,FADT!$A$3:$C$1000,3,FALSE))</f>
        <v>1.0401752</v>
      </c>
      <c r="C25" s="40">
        <f>IF($A25&gt;=$F$2,VLOOKUP($A25,'IPCA-E'!$A$3:$F$1000,4,FALSE),VLOOKUP($A25,FADT!$A$3:$C$1000,2,FALSE))</f>
        <v>4.0175199999999966</v>
      </c>
      <c r="D25" s="35">
        <f t="shared" si="0"/>
        <v>5696412537674329</v>
      </c>
      <c r="E25" s="22"/>
      <c r="F25" s="36"/>
      <c r="G25" s="37"/>
      <c r="I25" s="24">
        <v>23</v>
      </c>
      <c r="J25" s="38">
        <f t="shared" ca="1" si="1"/>
        <v>24777</v>
      </c>
      <c r="K25" s="39">
        <f ca="1">IF(J25&gt;$J$2,1,IF(B25=B26,1*K26,B25*K26)/VLOOKUP(J25,Moeda!A$3:D$24,4,TRUE))</f>
        <v>2.3971434603180568</v>
      </c>
      <c r="L25" s="18">
        <f ca="1">VLOOKUP(J25,Moeda!A$3:D$24,4,TRUE)</f>
        <v>1</v>
      </c>
    </row>
    <row r="26" spans="1:12" s="18" customFormat="1" ht="20.100000000000001" customHeight="1" x14ac:dyDescent="0.2">
      <c r="A26" s="34">
        <v>24807</v>
      </c>
      <c r="B26" s="35">
        <f>IF($A26&gt;=$F$2,VLOOKUP($A26,'IPCA-E'!$A$3:$F$1000,3,FALSE),VLOOKUP($A26,FADT!$A$3:$C$1000,3,FALSE))</f>
        <v>1.0401752</v>
      </c>
      <c r="C26" s="40">
        <f>IF($A26&gt;=$F$2,VLOOKUP($A26,'IPCA-E'!$A$3:$F$1000,4,FALSE),VLOOKUP($A26,FADT!$A$3:$C$1000,2,FALSE))</f>
        <v>4.0175199999999966</v>
      </c>
      <c r="D26" s="35">
        <f t="shared" si="0"/>
        <v>5476397185468688</v>
      </c>
      <c r="E26" s="22"/>
      <c r="F26" s="36"/>
      <c r="G26" s="37"/>
      <c r="I26" s="24">
        <v>24</v>
      </c>
      <c r="J26" s="38">
        <f t="shared" ca="1" si="1"/>
        <v>24807</v>
      </c>
      <c r="K26" s="39">
        <f ca="1">IF(J26&gt;$J$2,1,IF(B26=B27,1*K27,B26*K27)/VLOOKUP(J26,Moeda!A$3:D$24,4,TRUE))</f>
        <v>2.3971434603180568</v>
      </c>
      <c r="L26" s="18">
        <f ca="1">VLOOKUP(J26,Moeda!A$3:D$24,4,TRUE)</f>
        <v>1</v>
      </c>
    </row>
    <row r="27" spans="1:12" s="18" customFormat="1" ht="20.100000000000001" customHeight="1" x14ac:dyDescent="0.2">
      <c r="A27" s="34">
        <v>24838</v>
      </c>
      <c r="B27" s="35">
        <f>IF($A27&gt;=$F$2,VLOOKUP($A27,'IPCA-E'!$A$3:$F$1000,3,FALSE),VLOOKUP($A27,FADT!$A$3:$C$1000,3,FALSE))</f>
        <v>1.0474015000000001</v>
      </c>
      <c r="C27" s="40">
        <f>IF($A27&gt;=$F$2,VLOOKUP($A27,'IPCA-E'!$A$3:$F$1000,4,FALSE),VLOOKUP($A27,FADT!$A$3:$C$1000,2,FALSE))</f>
        <v>4.7401500000000096</v>
      </c>
      <c r="D27" s="35">
        <f t="shared" si="0"/>
        <v>5264879594772773</v>
      </c>
      <c r="E27" s="22"/>
      <c r="F27" s="36"/>
      <c r="G27" s="37"/>
      <c r="I27" s="24">
        <v>25</v>
      </c>
      <c r="J27" s="38">
        <f t="shared" ca="1" si="1"/>
        <v>24838</v>
      </c>
      <c r="K27" s="39">
        <f ca="1">IF(J27&gt;$J$2,1,IF(B27=B28,1*K28,B27*K28)/VLOOKUP(J27,Moeda!A$3:D$24,4,TRUE))</f>
        <v>2.3045574056351823</v>
      </c>
      <c r="L27" s="18">
        <f ca="1">VLOOKUP(J27,Moeda!A$3:D$24,4,TRUE)</f>
        <v>1</v>
      </c>
    </row>
    <row r="28" spans="1:12" s="18" customFormat="1" ht="20.100000000000001" customHeight="1" x14ac:dyDescent="0.2">
      <c r="A28" s="34">
        <v>24869</v>
      </c>
      <c r="B28" s="35">
        <f>IF($A28&gt;=$F$2,VLOOKUP($A28,'IPCA-E'!$A$3:$F$1000,3,FALSE),VLOOKUP($A28,FADT!$A$3:$C$1000,3,FALSE))</f>
        <v>1.0474015000000001</v>
      </c>
      <c r="C28" s="40">
        <f>IF($A28&gt;=$F$2,VLOOKUP($A28,'IPCA-E'!$A$3:$F$1000,4,FALSE),VLOOKUP($A28,FADT!$A$3:$C$1000,2,FALSE))</f>
        <v>4.7401500000000096</v>
      </c>
      <c r="D28" s="35">
        <f t="shared" si="0"/>
        <v>5026610707329303</v>
      </c>
      <c r="E28" s="22"/>
      <c r="F28" s="36"/>
      <c r="G28" s="37"/>
      <c r="I28" s="24">
        <v>26</v>
      </c>
      <c r="J28" s="38">
        <f t="shared" ca="1" si="1"/>
        <v>24869</v>
      </c>
      <c r="K28" s="39">
        <f ca="1">IF(J28&gt;$J$2,1,IF(B28=B29,1*K29,B28*K29)/VLOOKUP(J28,Moeda!A$3:D$24,4,TRUE))</f>
        <v>2.3045574056351823</v>
      </c>
      <c r="L28" s="18">
        <f ca="1">VLOOKUP(J28,Moeda!A$3:D$24,4,TRUE)</f>
        <v>1</v>
      </c>
    </row>
    <row r="29" spans="1:12" s="18" customFormat="1" ht="20.100000000000001" customHeight="1" x14ac:dyDescent="0.2">
      <c r="A29" s="34">
        <v>24898</v>
      </c>
      <c r="B29" s="35">
        <f>IF($A29&gt;=$F$2,VLOOKUP($A29,'IPCA-E'!$A$3:$F$1000,3,FALSE),VLOOKUP($A29,FADT!$A$3:$C$1000,3,FALSE))</f>
        <v>1.0474015000000001</v>
      </c>
      <c r="C29" s="40">
        <f>IF($A29&gt;=$F$2,VLOOKUP($A29,'IPCA-E'!$A$3:$F$1000,4,FALSE),VLOOKUP($A29,FADT!$A$3:$C$1000,2,FALSE))</f>
        <v>4.7401500000000096</v>
      </c>
      <c r="D29" s="35">
        <f t="shared" si="0"/>
        <v>4799124984382114</v>
      </c>
      <c r="E29" s="22"/>
      <c r="F29" s="36"/>
      <c r="G29" s="37"/>
      <c r="I29" s="24">
        <v>27</v>
      </c>
      <c r="J29" s="38">
        <f t="shared" ca="1" si="1"/>
        <v>24898</v>
      </c>
      <c r="K29" s="39">
        <f ca="1">IF(J29&gt;$J$2,1,IF(B29=B30,1*K30,B29*K30)/VLOOKUP(J29,Moeda!A$3:D$24,4,TRUE))</f>
        <v>2.3045574056351823</v>
      </c>
      <c r="L29" s="18">
        <f ca="1">VLOOKUP(J29,Moeda!A$3:D$24,4,TRUE)</f>
        <v>1</v>
      </c>
    </row>
    <row r="30" spans="1:12" s="18" customFormat="1" ht="20.100000000000001" customHeight="1" x14ac:dyDescent="0.2">
      <c r="A30" s="34">
        <v>24929</v>
      </c>
      <c r="B30" s="35">
        <f>IF($A30&gt;=$F$2,VLOOKUP($A30,'IPCA-E'!$A$3:$F$1000,3,FALSE),VLOOKUP($A30,FADT!$A$3:$C$1000,3,FALSE))</f>
        <v>1.0757627000000001</v>
      </c>
      <c r="C30" s="40">
        <f>IF($A30&gt;=$F$2,VLOOKUP($A30,'IPCA-E'!$A$3:$F$1000,4,FALSE),VLOOKUP($A30,FADT!$A$3:$C$1000,2,FALSE))</f>
        <v>7.5762700000000072</v>
      </c>
      <c r="D30" s="35">
        <f t="shared" si="0"/>
        <v>4581934419973729</v>
      </c>
      <c r="E30" s="22"/>
      <c r="F30" s="36"/>
      <c r="G30" s="37"/>
      <c r="I30" s="24">
        <v>28</v>
      </c>
      <c r="J30" s="38">
        <f t="shared" ca="1" si="1"/>
        <v>24929</v>
      </c>
      <c r="K30" s="39">
        <f ca="1">IF(J30&gt;$J$2,1,IF(B30=B31,1*K31,B30*K31)/VLOOKUP(J30,Moeda!A$3:D$24,4,TRUE))</f>
        <v>2.2002617006326437</v>
      </c>
      <c r="L30" s="18">
        <f ca="1">VLOOKUP(J30,Moeda!A$3:D$24,4,TRUE)</f>
        <v>1</v>
      </c>
    </row>
    <row r="31" spans="1:12" s="18" customFormat="1" ht="20.100000000000001" customHeight="1" x14ac:dyDescent="0.2">
      <c r="A31" s="34">
        <v>24959</v>
      </c>
      <c r="B31" s="35">
        <f>IF($A31&gt;=$F$2,VLOOKUP($A31,'IPCA-E'!$A$3:$F$1000,3,FALSE),VLOOKUP($A31,FADT!$A$3:$C$1000,3,FALSE))</f>
        <v>1.0757627000000001</v>
      </c>
      <c r="C31" s="40">
        <f>IF($A31&gt;=$F$2,VLOOKUP($A31,'IPCA-E'!$A$3:$F$1000,4,FALSE),VLOOKUP($A31,FADT!$A$3:$C$1000,2,FALSE))</f>
        <v>7.5762700000000072</v>
      </c>
      <c r="D31" s="35">
        <f t="shared" si="0"/>
        <v>4259242693554748</v>
      </c>
      <c r="E31" s="22"/>
      <c r="F31" s="36"/>
      <c r="G31" s="37"/>
      <c r="I31" s="24">
        <v>29</v>
      </c>
      <c r="J31" s="38">
        <f t="shared" ca="1" si="1"/>
        <v>24959</v>
      </c>
      <c r="K31" s="39">
        <f ca="1">IF(J31&gt;$J$2,1,IF(B31=B32,1*K32,B31*K32)/VLOOKUP(J31,Moeda!A$3:D$24,4,TRUE))</f>
        <v>2.2002617006326437</v>
      </c>
      <c r="L31" s="18">
        <f ca="1">VLOOKUP(J31,Moeda!A$3:D$24,4,TRUE)</f>
        <v>1</v>
      </c>
    </row>
    <row r="32" spans="1:12" s="18" customFormat="1" ht="20.100000000000001" customHeight="1" x14ac:dyDescent="0.2">
      <c r="A32" s="34">
        <v>24990</v>
      </c>
      <c r="B32" s="35">
        <f>IF($A32&gt;=$F$2,VLOOKUP($A32,'IPCA-E'!$A$3:$F$1000,3,FALSE),VLOOKUP($A32,FADT!$A$3:$C$1000,3,FALSE))</f>
        <v>1.0757627000000001</v>
      </c>
      <c r="C32" s="40">
        <f>IF($A32&gt;=$F$2,VLOOKUP($A32,'IPCA-E'!$A$3:$F$1000,4,FALSE),VLOOKUP($A32,FADT!$A$3:$C$1000,2,FALSE))</f>
        <v>7.5762700000000072</v>
      </c>
      <c r="D32" s="35">
        <f t="shared" si="0"/>
        <v>3959277165451774.5</v>
      </c>
      <c r="E32" s="22"/>
      <c r="F32" s="36"/>
      <c r="G32" s="37"/>
      <c r="I32" s="24">
        <v>30</v>
      </c>
      <c r="J32" s="38">
        <f t="shared" ca="1" si="1"/>
        <v>24990</v>
      </c>
      <c r="K32" s="39">
        <f ca="1">IF(J32&gt;$J$2,1,IF(B32=B33,1*K33,B32*K33)/VLOOKUP(J32,Moeda!A$3:D$24,4,TRUE))</f>
        <v>2.2002617006326437</v>
      </c>
      <c r="L32" s="18">
        <f ca="1">VLOOKUP(J32,Moeda!A$3:D$24,4,TRUE)</f>
        <v>1</v>
      </c>
    </row>
    <row r="33" spans="1:12" s="18" customFormat="1" ht="20.100000000000001" customHeight="1" x14ac:dyDescent="0.2">
      <c r="A33" s="34">
        <v>25020</v>
      </c>
      <c r="B33" s="35">
        <f>IF($A33&gt;=$F$2,VLOOKUP($A33,'IPCA-E'!$A$3:$F$1000,3,FALSE),VLOOKUP($A33,FADT!$A$3:$C$1000,3,FALSE))</f>
        <v>1.0557806999999999</v>
      </c>
      <c r="C33" s="40">
        <f>IF($A33&gt;=$F$2,VLOOKUP($A33,'IPCA-E'!$A$3:$F$1000,4,FALSE),VLOOKUP($A33,FADT!$A$3:$C$1000,2,FALSE))</f>
        <v>5.5780699999999905</v>
      </c>
      <c r="D33" s="35">
        <f t="shared" si="0"/>
        <v>3680437298534123</v>
      </c>
      <c r="E33" s="22"/>
      <c r="F33" s="36"/>
      <c r="G33" s="37"/>
      <c r="I33" s="24">
        <v>31</v>
      </c>
      <c r="J33" s="38">
        <f t="shared" ca="1" si="1"/>
        <v>25020</v>
      </c>
      <c r="K33" s="39">
        <f ca="1">IF(J33&gt;$J$2,1,IF(B33=B34,1*K34,B33*K34)/VLOOKUP(J33,Moeda!A$3:D$24,4,TRUE))</f>
        <v>2.0453039509853275</v>
      </c>
      <c r="L33" s="18">
        <f ca="1">VLOOKUP(J33,Moeda!A$3:D$24,4,TRUE)</f>
        <v>1</v>
      </c>
    </row>
    <row r="34" spans="1:12" s="18" customFormat="1" ht="20.100000000000001" customHeight="1" x14ac:dyDescent="0.2">
      <c r="A34" s="34">
        <v>25051</v>
      </c>
      <c r="B34" s="35">
        <f>IF($A34&gt;=$F$2,VLOOKUP($A34,'IPCA-E'!$A$3:$F$1000,3,FALSE),VLOOKUP($A34,FADT!$A$3:$C$1000,3,FALSE))</f>
        <v>1.0557806999999999</v>
      </c>
      <c r="C34" s="40">
        <f>IF($A34&gt;=$F$2,VLOOKUP($A34,'IPCA-E'!$A$3:$F$1000,4,FALSE),VLOOKUP($A34,FADT!$A$3:$C$1000,2,FALSE))</f>
        <v>5.5780699999999905</v>
      </c>
      <c r="D34" s="35">
        <f t="shared" si="0"/>
        <v>3485986529715994.5</v>
      </c>
      <c r="E34" s="22"/>
      <c r="F34" s="36"/>
      <c r="G34" s="37"/>
      <c r="I34" s="24">
        <v>32</v>
      </c>
      <c r="J34" s="38">
        <f t="shared" ca="1" si="1"/>
        <v>25051</v>
      </c>
      <c r="K34" s="39">
        <f ca="1">IF(J34&gt;$J$2,1,IF(B34=B35,1*K35,B34*K35)/VLOOKUP(J34,Moeda!A$3:D$24,4,TRUE))</f>
        <v>2.0453039509853275</v>
      </c>
      <c r="L34" s="18">
        <f ca="1">VLOOKUP(J34,Moeda!A$3:D$24,4,TRUE)</f>
        <v>1</v>
      </c>
    </row>
    <row r="35" spans="1:12" s="18" customFormat="1" ht="20.100000000000001" customHeight="1" x14ac:dyDescent="0.2">
      <c r="A35" s="34">
        <v>25082</v>
      </c>
      <c r="B35" s="35">
        <f>IF($A35&gt;=$F$2,VLOOKUP($A35,'IPCA-E'!$A$3:$F$1000,3,FALSE),VLOOKUP($A35,FADT!$A$3:$C$1000,3,FALSE))</f>
        <v>1.0557806999999999</v>
      </c>
      <c r="C35" s="40">
        <f>IF($A35&gt;=$F$2,VLOOKUP($A35,'IPCA-E'!$A$3:$F$1000,4,FALSE),VLOOKUP($A35,FADT!$A$3:$C$1000,2,FALSE))</f>
        <v>5.5780699999999905</v>
      </c>
      <c r="D35" s="35">
        <f t="shared" si="0"/>
        <v>3301809295922908</v>
      </c>
      <c r="E35" s="22"/>
      <c r="F35" s="36"/>
      <c r="G35" s="37"/>
      <c r="I35" s="24">
        <v>33</v>
      </c>
      <c r="J35" s="38">
        <f t="shared" ca="1" si="1"/>
        <v>25082</v>
      </c>
      <c r="K35" s="39">
        <f ca="1">IF(J35&gt;$J$2,1,IF(B35=B36,1*K36,B35*K36)/VLOOKUP(J35,Moeda!A$3:D$24,4,TRUE))</f>
        <v>2.0453039509853275</v>
      </c>
      <c r="L35" s="18">
        <f ca="1">VLOOKUP(J35,Moeda!A$3:D$24,4,TRUE)</f>
        <v>1</v>
      </c>
    </row>
    <row r="36" spans="1:12" s="18" customFormat="1" ht="20.100000000000001" customHeight="1" x14ac:dyDescent="0.2">
      <c r="A36" s="34">
        <v>25112</v>
      </c>
      <c r="B36" s="35">
        <f>IF($A36&gt;=$F$2,VLOOKUP($A36,'IPCA-E'!$A$3:$F$1000,3,FALSE),VLOOKUP($A36,FADT!$A$3:$C$1000,3,FALSE))</f>
        <v>1.0513579</v>
      </c>
      <c r="C36" s="40">
        <f>IF($A36&gt;=$F$2,VLOOKUP($A36,'IPCA-E'!$A$3:$F$1000,4,FALSE),VLOOKUP($A36,FADT!$A$3:$C$1000,2,FALSE))</f>
        <v>5.1357899999999956</v>
      </c>
      <c r="D36" s="35">
        <f t="shared" si="0"/>
        <v>3127362809267974</v>
      </c>
      <c r="E36" s="22"/>
      <c r="F36" s="36"/>
      <c r="G36" s="37"/>
      <c r="I36" s="24">
        <v>34</v>
      </c>
      <c r="J36" s="38">
        <f t="shared" ca="1" si="1"/>
        <v>25112</v>
      </c>
      <c r="K36" s="39">
        <f ca="1">IF(J36&gt;$J$2,1,IF(B36=B37,1*K37,B36*K37)/VLOOKUP(J36,Moeda!A$3:D$24,4,TRUE))</f>
        <v>1.9372431708453544</v>
      </c>
      <c r="L36" s="18">
        <f ca="1">VLOOKUP(J36,Moeda!A$3:D$24,4,TRUE)</f>
        <v>1</v>
      </c>
    </row>
    <row r="37" spans="1:12" s="18" customFormat="1" ht="20.100000000000001" customHeight="1" x14ac:dyDescent="0.2">
      <c r="A37" s="34">
        <v>25143</v>
      </c>
      <c r="B37" s="35">
        <f>IF($A37&gt;=$F$2,VLOOKUP($A37,'IPCA-E'!$A$3:$F$1000,3,FALSE),VLOOKUP($A37,FADT!$A$3:$C$1000,3,FALSE))</f>
        <v>1.0513579</v>
      </c>
      <c r="C37" s="40">
        <f>IF($A37&gt;=$F$2,VLOOKUP($A37,'IPCA-E'!$A$3:$F$1000,4,FALSE),VLOOKUP($A37,FADT!$A$3:$C$1000,2,FALSE))</f>
        <v>5.1357899999999956</v>
      </c>
      <c r="D37" s="35">
        <f t="shared" si="0"/>
        <v>2974593912565810.5</v>
      </c>
      <c r="E37" s="22"/>
      <c r="F37" s="36"/>
      <c r="G37" s="37"/>
      <c r="I37" s="24">
        <v>35</v>
      </c>
      <c r="J37" s="38">
        <f t="shared" ca="1" si="1"/>
        <v>25143</v>
      </c>
      <c r="K37" s="39">
        <f ca="1">IF(J37&gt;$J$2,1,IF(B37=B38,1*K38,B37*K38)/VLOOKUP(J37,Moeda!A$3:D$24,4,TRUE))</f>
        <v>1.9372431708453544</v>
      </c>
      <c r="L37" s="18">
        <f ca="1">VLOOKUP(J37,Moeda!A$3:D$24,4,TRUE)</f>
        <v>1</v>
      </c>
    </row>
    <row r="38" spans="1:12" s="18" customFormat="1" ht="20.100000000000001" customHeight="1" x14ac:dyDescent="0.2">
      <c r="A38" s="34">
        <v>25173</v>
      </c>
      <c r="B38" s="35">
        <f>IF($A38&gt;=$F$2,VLOOKUP($A38,'IPCA-E'!$A$3:$F$1000,3,FALSE),VLOOKUP($A38,FADT!$A$3:$C$1000,3,FALSE))</f>
        <v>1.0513579</v>
      </c>
      <c r="C38" s="40">
        <f>IF($A38&gt;=$F$2,VLOOKUP($A38,'IPCA-E'!$A$3:$F$1000,4,FALSE),VLOOKUP($A38,FADT!$A$3:$C$1000,2,FALSE))</f>
        <v>5.1357899999999956</v>
      </c>
      <c r="D38" s="35">
        <f t="shared" si="0"/>
        <v>2829287640836494</v>
      </c>
      <c r="E38" s="22"/>
      <c r="F38" s="36"/>
      <c r="G38" s="37"/>
      <c r="I38" s="24">
        <v>36</v>
      </c>
      <c r="J38" s="38">
        <f t="shared" ca="1" si="1"/>
        <v>25173</v>
      </c>
      <c r="K38" s="39">
        <f ca="1">IF(J38&gt;$J$2,1,IF(B38=B39,1*K39,B38*K39)/VLOOKUP(J38,Moeda!A$3:D$24,4,TRUE))</f>
        <v>1.9372431708453544</v>
      </c>
      <c r="L38" s="18">
        <f ca="1">VLOOKUP(J38,Moeda!A$3:D$24,4,TRUE)</f>
        <v>1</v>
      </c>
    </row>
    <row r="39" spans="1:12" s="18" customFormat="1" ht="20.100000000000001" customHeight="1" x14ac:dyDescent="0.2">
      <c r="A39" s="34">
        <v>25204</v>
      </c>
      <c r="B39" s="35">
        <f>IF($A39&gt;=$F$2,VLOOKUP($A39,'IPCA-E'!$A$3:$F$1000,3,FALSE),VLOOKUP($A39,FADT!$A$3:$C$1000,3,FALSE))</f>
        <v>1.0508142</v>
      </c>
      <c r="C39" s="40">
        <f>IF($A39&gt;=$F$2,VLOOKUP($A39,'IPCA-E'!$A$3:$F$1000,4,FALSE),VLOOKUP($A39,FADT!$A$3:$C$1000,2,FALSE))</f>
        <v>5.0814200000000032</v>
      </c>
      <c r="D39" s="35">
        <f t="shared" si="0"/>
        <v>2691079451475557.5</v>
      </c>
      <c r="E39" s="22"/>
      <c r="F39" s="36"/>
      <c r="G39" s="37"/>
      <c r="I39" s="24">
        <v>37</v>
      </c>
      <c r="J39" s="38">
        <f t="shared" ca="1" si="1"/>
        <v>25204</v>
      </c>
      <c r="K39" s="39">
        <f ca="1">IF(J39&gt;$J$2,1,IF(B39=B40,1*K40,B39*K40)/VLOOKUP(J39,Moeda!A$3:D$24,4,TRUE))</f>
        <v>1.8426105618698965</v>
      </c>
      <c r="L39" s="18">
        <f ca="1">VLOOKUP(J39,Moeda!A$3:D$24,4,TRUE)</f>
        <v>1</v>
      </c>
    </row>
    <row r="40" spans="1:12" s="18" customFormat="1" ht="20.100000000000001" customHeight="1" x14ac:dyDescent="0.2">
      <c r="A40" s="34">
        <v>25235</v>
      </c>
      <c r="B40" s="35">
        <f>IF($A40&gt;=$F$2,VLOOKUP($A40,'IPCA-E'!$A$3:$F$1000,3,FALSE),VLOOKUP($A40,FADT!$A$3:$C$1000,3,FALSE))</f>
        <v>1.0508142</v>
      </c>
      <c r="C40" s="40">
        <f>IF($A40&gt;=$F$2,VLOOKUP($A40,'IPCA-E'!$A$3:$F$1000,4,FALSE),VLOOKUP($A40,FADT!$A$3:$C$1000,2,FALSE))</f>
        <v>5.0814200000000032</v>
      </c>
      <c r="D40" s="35">
        <f t="shared" si="0"/>
        <v>2560946979471306.5</v>
      </c>
      <c r="E40" s="22"/>
      <c r="F40" s="36"/>
      <c r="G40" s="37"/>
      <c r="I40" s="24">
        <v>38</v>
      </c>
      <c r="J40" s="38">
        <f t="shared" ca="1" si="1"/>
        <v>25235</v>
      </c>
      <c r="K40" s="39">
        <f ca="1">IF(J40&gt;$J$2,1,IF(B40=B41,1*K41,B40*K41)/VLOOKUP(J40,Moeda!A$3:D$24,4,TRUE))</f>
        <v>1.8426105618698965</v>
      </c>
      <c r="L40" s="18">
        <f ca="1">VLOOKUP(J40,Moeda!A$3:D$24,4,TRUE)</f>
        <v>1</v>
      </c>
    </row>
    <row r="41" spans="1:12" s="18" customFormat="1" ht="20.100000000000001" customHeight="1" x14ac:dyDescent="0.2">
      <c r="A41" s="34">
        <v>25263</v>
      </c>
      <c r="B41" s="35">
        <f>IF($A41&gt;=$F$2,VLOOKUP($A41,'IPCA-E'!$A$3:$F$1000,3,FALSE),VLOOKUP($A41,FADT!$A$3:$C$1000,3,FALSE))</f>
        <v>1.0508142</v>
      </c>
      <c r="C41" s="40">
        <f>IF($A41&gt;=$F$2,VLOOKUP($A41,'IPCA-E'!$A$3:$F$1000,4,FALSE),VLOOKUP($A41,FADT!$A$3:$C$1000,2,FALSE))</f>
        <v>5.0814200000000032</v>
      </c>
      <c r="D41" s="35">
        <f t="shared" si="0"/>
        <v>2437107320657930</v>
      </c>
      <c r="E41" s="22"/>
      <c r="F41" s="36"/>
      <c r="G41" s="37"/>
      <c r="I41" s="24">
        <v>39</v>
      </c>
      <c r="J41" s="38">
        <f t="shared" ca="1" si="1"/>
        <v>25263</v>
      </c>
      <c r="K41" s="39">
        <f ca="1">IF(J41&gt;$J$2,1,IF(B41=B42,1*K42,B41*K42)/VLOOKUP(J41,Moeda!A$3:D$24,4,TRUE))</f>
        <v>1.8426105618698965</v>
      </c>
      <c r="L41" s="18">
        <f ca="1">VLOOKUP(J41,Moeda!A$3:D$24,4,TRUE)</f>
        <v>1</v>
      </c>
    </row>
    <row r="42" spans="1:12" s="18" customFormat="1" ht="20.100000000000001" customHeight="1" x14ac:dyDescent="0.2">
      <c r="A42" s="34">
        <v>25294</v>
      </c>
      <c r="B42" s="35">
        <f>IF($A42&gt;=$F$2,VLOOKUP($A42,'IPCA-E'!$A$3:$F$1000,3,FALSE),VLOOKUP($A42,FADT!$A$3:$C$1000,3,FALSE))</f>
        <v>1.0419449000000001</v>
      </c>
      <c r="C42" s="40">
        <f>IF($A42&gt;=$F$2,VLOOKUP($A42,'IPCA-E'!$A$3:$F$1000,4,FALSE),VLOOKUP($A42,FADT!$A$3:$C$1000,2,FALSE))</f>
        <v>4.1944900000000063</v>
      </c>
      <c r="D42" s="35">
        <f t="shared" si="0"/>
        <v>2319256173601318</v>
      </c>
      <c r="E42" s="22"/>
      <c r="F42" s="36"/>
      <c r="G42" s="37"/>
      <c r="I42" s="24">
        <v>40</v>
      </c>
      <c r="J42" s="38">
        <f t="shared" ca="1" si="1"/>
        <v>25294</v>
      </c>
      <c r="K42" s="39">
        <f ca="1">IF(J42&gt;$J$2,1,IF(B42=B43,1*K43,B42*K43)/VLOOKUP(J42,Moeda!A$3:D$24,4,TRUE))</f>
        <v>1.7535074819791134</v>
      </c>
      <c r="L42" s="18">
        <f ca="1">VLOOKUP(J42,Moeda!A$3:D$24,4,TRUE)</f>
        <v>1</v>
      </c>
    </row>
    <row r="43" spans="1:12" s="18" customFormat="1" ht="20.100000000000001" customHeight="1" x14ac:dyDescent="0.2">
      <c r="A43" s="34">
        <v>25324</v>
      </c>
      <c r="B43" s="35">
        <f>IF($A43&gt;=$F$2,VLOOKUP($A43,'IPCA-E'!$A$3:$F$1000,3,FALSE),VLOOKUP($A43,FADT!$A$3:$C$1000,3,FALSE))</f>
        <v>1.0419449000000001</v>
      </c>
      <c r="C43" s="40">
        <f>IF($A43&gt;=$F$2,VLOOKUP($A43,'IPCA-E'!$A$3:$F$1000,4,FALSE),VLOOKUP($A43,FADT!$A$3:$C$1000,2,FALSE))</f>
        <v>4.1944900000000063</v>
      </c>
      <c r="D43" s="35">
        <f t="shared" si="0"/>
        <v>2225891382165523.2</v>
      </c>
      <c r="E43" s="22"/>
      <c r="F43" s="36"/>
      <c r="G43" s="37"/>
      <c r="I43" s="24">
        <v>41</v>
      </c>
      <c r="J43" s="38">
        <f t="shared" ca="1" si="1"/>
        <v>25324</v>
      </c>
      <c r="K43" s="39">
        <f ca="1">IF(J43&gt;$J$2,1,IF(B43=B44,1*K44,B43*K44)/VLOOKUP(J43,Moeda!A$3:D$24,4,TRUE))</f>
        <v>1.7535074819791134</v>
      </c>
      <c r="L43" s="18">
        <f ca="1">VLOOKUP(J43,Moeda!A$3:D$24,4,TRUE)</f>
        <v>1</v>
      </c>
    </row>
    <row r="44" spans="1:12" s="18" customFormat="1" ht="20.100000000000001" customHeight="1" x14ac:dyDescent="0.2">
      <c r="A44" s="34">
        <v>25355</v>
      </c>
      <c r="B44" s="35">
        <f>IF($A44&gt;=$F$2,VLOOKUP($A44,'IPCA-E'!$A$3:$F$1000,3,FALSE),VLOOKUP($A44,FADT!$A$3:$C$1000,3,FALSE))</f>
        <v>1.0419449000000001</v>
      </c>
      <c r="C44" s="40">
        <f>IF($A44&gt;=$F$2,VLOOKUP($A44,'IPCA-E'!$A$3:$F$1000,4,FALSE),VLOOKUP($A44,FADT!$A$3:$C$1000,2,FALSE))</f>
        <v>4.1944900000000063</v>
      </c>
      <c r="D44" s="35">
        <f t="shared" si="0"/>
        <v>2136285116579123.5</v>
      </c>
      <c r="E44" s="22"/>
      <c r="F44" s="36"/>
      <c r="G44" s="37"/>
      <c r="I44" s="24">
        <v>42</v>
      </c>
      <c r="J44" s="38">
        <f t="shared" ca="1" si="1"/>
        <v>25355</v>
      </c>
      <c r="K44" s="39">
        <f ca="1">IF(J44&gt;$J$2,1,IF(B44=B45,1*K45,B44*K45)/VLOOKUP(J44,Moeda!A$3:D$24,4,TRUE))</f>
        <v>1.7535074819791134</v>
      </c>
      <c r="L44" s="18">
        <f ca="1">VLOOKUP(J44,Moeda!A$3:D$24,4,TRUE)</f>
        <v>1</v>
      </c>
    </row>
    <row r="45" spans="1:12" s="18" customFormat="1" ht="20.100000000000001" customHeight="1" x14ac:dyDescent="0.2">
      <c r="A45" s="34">
        <v>25385</v>
      </c>
      <c r="B45" s="35">
        <f>IF($A45&gt;=$F$2,VLOOKUP($A45,'IPCA-E'!$A$3:$F$1000,3,FALSE),VLOOKUP($A45,FADT!$A$3:$C$1000,3,FALSE))</f>
        <v>1.0235896</v>
      </c>
      <c r="C45" s="40">
        <f>IF($A45&gt;=$F$2,VLOOKUP($A45,'IPCA-E'!$A$3:$F$1000,4,FALSE),VLOOKUP($A45,FADT!$A$3:$C$1000,2,FALSE))</f>
        <v>2.3589599999999988</v>
      </c>
      <c r="D45" s="35">
        <f t="shared" si="0"/>
        <v>2050286072304901.5</v>
      </c>
      <c r="E45" s="22"/>
      <c r="F45" s="36"/>
      <c r="G45" s="37"/>
      <c r="I45" s="24">
        <v>43</v>
      </c>
      <c r="J45" s="38">
        <f t="shared" ca="1" si="1"/>
        <v>25385</v>
      </c>
      <c r="K45" s="39">
        <f ca="1">IF(J45&gt;$J$2,1,IF(B45=B46,1*K46,B45*K46)/VLOOKUP(J45,Moeda!A$3:D$24,4,TRUE))</f>
        <v>1.6829176686589793</v>
      </c>
      <c r="L45" s="18">
        <f ca="1">VLOOKUP(J45,Moeda!A$3:D$24,4,TRUE)</f>
        <v>1</v>
      </c>
    </row>
    <row r="46" spans="1:12" s="18" customFormat="1" ht="20.100000000000001" customHeight="1" x14ac:dyDescent="0.2">
      <c r="A46" s="34">
        <v>25416</v>
      </c>
      <c r="B46" s="35">
        <f>IF($A46&gt;=$F$2,VLOOKUP($A46,'IPCA-E'!$A$3:$F$1000,3,FALSE),VLOOKUP($A46,FADT!$A$3:$C$1000,3,FALSE))</f>
        <v>1.0235896</v>
      </c>
      <c r="C46" s="40">
        <f>IF($A46&gt;=$F$2,VLOOKUP($A46,'IPCA-E'!$A$3:$F$1000,4,FALSE),VLOOKUP($A46,FADT!$A$3:$C$1000,2,FALSE))</f>
        <v>2.3589599999999988</v>
      </c>
      <c r="D46" s="35">
        <f t="shared" si="0"/>
        <v>2003035271465147.2</v>
      </c>
      <c r="E46" s="22"/>
      <c r="F46" s="36"/>
      <c r="G46" s="37"/>
      <c r="I46" s="24">
        <v>44</v>
      </c>
      <c r="J46" s="38">
        <f t="shared" ca="1" si="1"/>
        <v>25416</v>
      </c>
      <c r="K46" s="39">
        <f ca="1">IF(J46&gt;$J$2,1,IF(B46=B47,1*K47,B46*K47)/VLOOKUP(J46,Moeda!A$3:D$24,4,TRUE))</f>
        <v>1.6829176686589793</v>
      </c>
      <c r="L46" s="18">
        <f ca="1">VLOOKUP(J46,Moeda!A$3:D$24,4,TRUE)</f>
        <v>1</v>
      </c>
    </row>
    <row r="47" spans="1:12" s="18" customFormat="1" ht="20.100000000000001" customHeight="1" x14ac:dyDescent="0.2">
      <c r="A47" s="34">
        <v>25447</v>
      </c>
      <c r="B47" s="35">
        <f>IF($A47&gt;=$F$2,VLOOKUP($A47,'IPCA-E'!$A$3:$F$1000,3,FALSE),VLOOKUP($A47,FADT!$A$3:$C$1000,3,FALSE))</f>
        <v>1.0235896</v>
      </c>
      <c r="C47" s="40">
        <f>IF($A47&gt;=$F$2,VLOOKUP($A47,'IPCA-E'!$A$3:$F$1000,4,FALSE),VLOOKUP($A47,FADT!$A$3:$C$1000,2,FALSE))</f>
        <v>2.3589599999999988</v>
      </c>
      <c r="D47" s="35">
        <f t="shared" si="0"/>
        <v>1956873410461719.5</v>
      </c>
      <c r="E47" s="22"/>
      <c r="F47" s="36"/>
      <c r="G47" s="37"/>
      <c r="I47" s="24">
        <v>45</v>
      </c>
      <c r="J47" s="38">
        <f t="shared" ca="1" si="1"/>
        <v>25447</v>
      </c>
      <c r="K47" s="39">
        <f ca="1">IF(J47&gt;$J$2,1,IF(B47=B48,1*K48,B47*K48)/VLOOKUP(J47,Moeda!A$3:D$24,4,TRUE))</f>
        <v>1.6829176686589793</v>
      </c>
      <c r="L47" s="18">
        <f ca="1">VLOOKUP(J47,Moeda!A$3:D$24,4,TRUE)</f>
        <v>1</v>
      </c>
    </row>
    <row r="48" spans="1:12" s="18" customFormat="1" ht="20.100000000000001" customHeight="1" x14ac:dyDescent="0.2">
      <c r="A48" s="34">
        <v>25477</v>
      </c>
      <c r="B48" s="35">
        <f>IF($A48&gt;=$F$2,VLOOKUP($A48,'IPCA-E'!$A$3:$F$1000,3,FALSE),VLOOKUP($A48,FADT!$A$3:$C$1000,3,FALSE))</f>
        <v>1.060872</v>
      </c>
      <c r="C48" s="40">
        <f>IF($A48&gt;=$F$2,VLOOKUP($A48,'IPCA-E'!$A$3:$F$1000,4,FALSE),VLOOKUP($A48,FADT!$A$3:$C$1000,2,FALSE))</f>
        <v>6.0872000000000037</v>
      </c>
      <c r="D48" s="35">
        <f t="shared" si="0"/>
        <v>1911775393636003.7</v>
      </c>
      <c r="E48" s="22"/>
      <c r="F48" s="36"/>
      <c r="G48" s="37"/>
      <c r="I48" s="24">
        <v>46</v>
      </c>
      <c r="J48" s="38">
        <f t="shared" ca="1" si="1"/>
        <v>25477</v>
      </c>
      <c r="K48" s="39">
        <f ca="1">IF(J48&gt;$J$2,1,IF(B48=B49,1*K49,B48*K49)/VLOOKUP(J48,Moeda!A$3:D$24,4,TRUE))</f>
        <v>1.6441332235682926</v>
      </c>
      <c r="L48" s="18">
        <f ca="1">VLOOKUP(J48,Moeda!A$3:D$24,4,TRUE)</f>
        <v>1</v>
      </c>
    </row>
    <row r="49" spans="1:12" s="18" customFormat="1" ht="20.100000000000001" customHeight="1" x14ac:dyDescent="0.2">
      <c r="A49" s="34">
        <v>25508</v>
      </c>
      <c r="B49" s="35">
        <f>IF($A49&gt;=$F$2,VLOOKUP($A49,'IPCA-E'!$A$3:$F$1000,3,FALSE),VLOOKUP($A49,FADT!$A$3:$C$1000,3,FALSE))</f>
        <v>1.060872</v>
      </c>
      <c r="C49" s="40">
        <f>IF($A49&gt;=$F$2,VLOOKUP($A49,'IPCA-E'!$A$3:$F$1000,4,FALSE),VLOOKUP($A49,FADT!$A$3:$C$1000,2,FALSE))</f>
        <v>6.0872000000000037</v>
      </c>
      <c r="D49" s="35">
        <f t="shared" si="0"/>
        <v>1802079226934072.7</v>
      </c>
      <c r="E49" s="22"/>
      <c r="F49" s="36"/>
      <c r="G49" s="37"/>
      <c r="I49" s="24">
        <v>47</v>
      </c>
      <c r="J49" s="38">
        <f t="shared" ca="1" si="1"/>
        <v>25508</v>
      </c>
      <c r="K49" s="39">
        <f ca="1">IF(J49&gt;$J$2,1,IF(B49=B50,1*K50,B49*K50)/VLOOKUP(J49,Moeda!A$3:D$24,4,TRUE))</f>
        <v>1.6441332235682926</v>
      </c>
      <c r="L49" s="18">
        <f ca="1">VLOOKUP(J49,Moeda!A$3:D$24,4,TRUE)</f>
        <v>1</v>
      </c>
    </row>
    <row r="50" spans="1:12" s="18" customFormat="1" ht="20.100000000000001" customHeight="1" x14ac:dyDescent="0.2">
      <c r="A50" s="34">
        <v>25538</v>
      </c>
      <c r="B50" s="35">
        <f>IF($A50&gt;=$F$2,VLOOKUP($A50,'IPCA-E'!$A$3:$F$1000,3,FALSE),VLOOKUP($A50,FADT!$A$3:$C$1000,3,FALSE))</f>
        <v>1.060872</v>
      </c>
      <c r="C50" s="40">
        <f>IF($A50&gt;=$F$2,VLOOKUP($A50,'IPCA-E'!$A$3:$F$1000,4,FALSE),VLOOKUP($A50,FADT!$A$3:$C$1000,2,FALSE))</f>
        <v>6.0872000000000037</v>
      </c>
      <c r="D50" s="35">
        <f t="shared" si="0"/>
        <v>1698677339899698.2</v>
      </c>
      <c r="E50" s="22"/>
      <c r="F50" s="36"/>
      <c r="G50" s="37"/>
      <c r="I50" s="24">
        <v>48</v>
      </c>
      <c r="J50" s="38">
        <f t="shared" ca="1" si="1"/>
        <v>25538</v>
      </c>
      <c r="K50" s="39">
        <f ca="1">IF(J50&gt;$J$2,1,IF(B50=B51,1*K51,B50*K51)/VLOOKUP(J50,Moeda!A$3:D$24,4,TRUE))</f>
        <v>1.6441332235682926</v>
      </c>
      <c r="L50" s="18">
        <f ca="1">VLOOKUP(J50,Moeda!A$3:D$24,4,TRUE)</f>
        <v>1</v>
      </c>
    </row>
    <row r="51" spans="1:12" s="18" customFormat="1" ht="20.100000000000001" customHeight="1" x14ac:dyDescent="0.2">
      <c r="A51" s="34">
        <v>25569</v>
      </c>
      <c r="B51" s="35">
        <f>IF($A51&gt;=$F$2,VLOOKUP($A51,'IPCA-E'!$A$3:$F$1000,3,FALSE),VLOOKUP($A51,FADT!$A$3:$C$1000,3,FALSE))</f>
        <v>1.0547814</v>
      </c>
      <c r="C51" s="40">
        <f>IF($A51&gt;=$F$2,VLOOKUP($A51,'IPCA-E'!$A$3:$F$1000,4,FALSE),VLOOKUP($A51,FADT!$A$3:$C$1000,2,FALSE))</f>
        <v>5.478139999999998</v>
      </c>
      <c r="D51" s="35">
        <f t="shared" si="0"/>
        <v>1601208571721846</v>
      </c>
      <c r="E51" s="22"/>
      <c r="F51" s="36"/>
      <c r="G51" s="37"/>
      <c r="I51" s="24">
        <v>49</v>
      </c>
      <c r="J51" s="38">
        <f t="shared" ca="1" si="1"/>
        <v>25569</v>
      </c>
      <c r="K51" s="39">
        <f ca="1">IF(J51&gt;$J$2,1,IF(B51=B52,1*K52,B51*K52)/VLOOKUP(J51,Moeda!A$3:D$24,4,TRUE))</f>
        <v>1.5497941538359883</v>
      </c>
      <c r="L51" s="18">
        <f ca="1">VLOOKUP(J51,Moeda!A$3:D$24,4,TRUE)</f>
        <v>1</v>
      </c>
    </row>
    <row r="52" spans="1:12" s="18" customFormat="1" ht="20.100000000000001" customHeight="1" x14ac:dyDescent="0.2">
      <c r="A52" s="34">
        <v>25600</v>
      </c>
      <c r="B52" s="35">
        <f>IF($A52&gt;=$F$2,VLOOKUP($A52,'IPCA-E'!$A$3:$F$1000,3,FALSE),VLOOKUP($A52,FADT!$A$3:$C$1000,3,FALSE))</f>
        <v>1.0547814</v>
      </c>
      <c r="C52" s="40">
        <f>IF($A52&gt;=$F$2,VLOOKUP($A52,'IPCA-E'!$A$3:$F$1000,4,FALSE),VLOOKUP($A52,FADT!$A$3:$C$1000,2,FALSE))</f>
        <v>5.478139999999998</v>
      </c>
      <c r="D52" s="35">
        <f t="shared" si="0"/>
        <v>1518047788595671.2</v>
      </c>
      <c r="E52" s="22"/>
      <c r="F52" s="36"/>
      <c r="G52" s="37"/>
      <c r="I52" s="24">
        <v>50</v>
      </c>
      <c r="J52" s="38">
        <f t="shared" ca="1" si="1"/>
        <v>25600</v>
      </c>
      <c r="K52" s="39">
        <f ca="1">IF(J52&gt;$J$2,1,IF(B52=B53,1*K53,B52*K53)/VLOOKUP(J52,Moeda!A$3:D$24,4,TRUE))</f>
        <v>1.5497941538359883</v>
      </c>
      <c r="L52" s="18">
        <f ca="1">VLOOKUP(J52,Moeda!A$3:D$24,4,TRUE)</f>
        <v>1</v>
      </c>
    </row>
    <row r="53" spans="1:12" s="18" customFormat="1" ht="20.100000000000001" customHeight="1" x14ac:dyDescent="0.2">
      <c r="A53" s="34">
        <v>25628</v>
      </c>
      <c r="B53" s="35">
        <f>IF($A53&gt;=$F$2,VLOOKUP($A53,'IPCA-E'!$A$3:$F$1000,3,FALSE),VLOOKUP($A53,FADT!$A$3:$C$1000,3,FALSE))</f>
        <v>1.0547814</v>
      </c>
      <c r="C53" s="40">
        <f>IF($A53&gt;=$F$2,VLOOKUP($A53,'IPCA-E'!$A$3:$F$1000,4,FALSE),VLOOKUP($A53,FADT!$A$3:$C$1000,2,FALSE))</f>
        <v>5.478139999999998</v>
      </c>
      <c r="D53" s="35">
        <f t="shared" si="0"/>
        <v>1439206065442253</v>
      </c>
      <c r="E53" s="22"/>
      <c r="F53" s="36"/>
      <c r="G53" s="37"/>
      <c r="I53" s="24">
        <v>51</v>
      </c>
      <c r="J53" s="38">
        <f t="shared" ca="1" si="1"/>
        <v>25628</v>
      </c>
      <c r="K53" s="39">
        <f ca="1">IF(J53&gt;$J$2,1,IF(B53=B54,1*K54,B53*K54)/VLOOKUP(J53,Moeda!A$3:D$24,4,TRUE))</f>
        <v>1.5497941538359883</v>
      </c>
      <c r="L53" s="18">
        <f ca="1">VLOOKUP(J53,Moeda!A$3:D$24,4,TRUE)</f>
        <v>1</v>
      </c>
    </row>
    <row r="54" spans="1:12" s="18" customFormat="1" ht="20.100000000000001" customHeight="1" x14ac:dyDescent="0.2">
      <c r="A54" s="34">
        <v>25659</v>
      </c>
      <c r="B54" s="35">
        <f>IF($A54&gt;=$F$2,VLOOKUP($A54,'IPCA-E'!$A$3:$F$1000,3,FALSE),VLOOKUP($A54,FADT!$A$3:$C$1000,3,FALSE))</f>
        <v>1.0342513</v>
      </c>
      <c r="C54" s="40">
        <f>IF($A54&gt;=$F$2,VLOOKUP($A54,'IPCA-E'!$A$3:$F$1000,4,FALSE),VLOOKUP($A54,FADT!$A$3:$C$1000,2,FALSE))</f>
        <v>3.4251299999999985</v>
      </c>
      <c r="D54" s="35">
        <f t="shared" si="0"/>
        <v>1364459086444123</v>
      </c>
      <c r="E54" s="22"/>
      <c r="F54" s="36"/>
      <c r="G54" s="37"/>
      <c r="I54" s="24">
        <v>52</v>
      </c>
      <c r="J54" s="38">
        <f t="shared" ca="1" si="1"/>
        <v>25659</v>
      </c>
      <c r="K54" s="39">
        <f ca="1">IF(J54&gt;$J$2,1,IF(B54=B55,1*K55,B54*K55)/VLOOKUP(J54,Moeda!A$3:D$24,4,TRUE))</f>
        <v>1.4693036432345017</v>
      </c>
      <c r="L54" s="18">
        <f ca="1">VLOOKUP(J54,Moeda!A$3:D$24,4,TRUE)</f>
        <v>1</v>
      </c>
    </row>
    <row r="55" spans="1:12" s="18" customFormat="1" ht="20.100000000000001" customHeight="1" x14ac:dyDescent="0.2">
      <c r="A55" s="34">
        <v>25689</v>
      </c>
      <c r="B55" s="35">
        <f>IF($A55&gt;=$F$2,VLOOKUP($A55,'IPCA-E'!$A$3:$F$1000,3,FALSE),VLOOKUP($A55,FADT!$A$3:$C$1000,3,FALSE))</f>
        <v>1.0342513</v>
      </c>
      <c r="C55" s="40">
        <f>IF($A55&gt;=$F$2,VLOOKUP($A55,'IPCA-E'!$A$3:$F$1000,4,FALSE),VLOOKUP($A55,FADT!$A$3:$C$1000,2,FALSE))</f>
        <v>3.4251299999999985</v>
      </c>
      <c r="D55" s="35">
        <f t="shared" si="0"/>
        <v>1319272295276905.2</v>
      </c>
      <c r="E55" s="22"/>
      <c r="F55" s="36"/>
      <c r="G55" s="37"/>
      <c r="I55" s="24">
        <v>53</v>
      </c>
      <c r="J55" s="38">
        <f t="shared" ca="1" si="1"/>
        <v>25689</v>
      </c>
      <c r="K55" s="39">
        <f ca="1">IF(J55&gt;$J$2,1,IF(B55=B56,1*K56,B55*K56)/VLOOKUP(J55,Moeda!A$3:D$24,4,TRUE))</f>
        <v>1.4693036432345017</v>
      </c>
      <c r="L55" s="18">
        <f ca="1">VLOOKUP(J55,Moeda!A$3:D$24,4,TRUE)</f>
        <v>1</v>
      </c>
    </row>
    <row r="56" spans="1:12" s="18" customFormat="1" ht="20.100000000000001" customHeight="1" x14ac:dyDescent="0.2">
      <c r="A56" s="34">
        <v>25720</v>
      </c>
      <c r="B56" s="35">
        <f>IF($A56&gt;=$F$2,VLOOKUP($A56,'IPCA-E'!$A$3:$F$1000,3,FALSE),VLOOKUP($A56,FADT!$A$3:$C$1000,3,FALSE))</f>
        <v>1.0342513</v>
      </c>
      <c r="C56" s="40">
        <f>IF($A56&gt;=$F$2,VLOOKUP($A56,'IPCA-E'!$A$3:$F$1000,4,FALSE),VLOOKUP($A56,FADT!$A$3:$C$1000,2,FALSE))</f>
        <v>3.4251299999999985</v>
      </c>
      <c r="D56" s="35">
        <f t="shared" si="0"/>
        <v>1275581955059573.2</v>
      </c>
      <c r="E56" s="22"/>
      <c r="F56" s="36"/>
      <c r="G56" s="37"/>
      <c r="I56" s="24">
        <v>54</v>
      </c>
      <c r="J56" s="38">
        <f t="shared" ca="1" si="1"/>
        <v>25720</v>
      </c>
      <c r="K56" s="39">
        <f ca="1">IF(J56&gt;$J$2,1,IF(B56=B57,1*K57,B56*K57)/VLOOKUP(J56,Moeda!A$3:D$24,4,TRUE))</f>
        <v>1.4693036432345017</v>
      </c>
      <c r="L56" s="18">
        <f ca="1">VLOOKUP(J56,Moeda!A$3:D$24,4,TRUE)</f>
        <v>1</v>
      </c>
    </row>
    <row r="57" spans="1:12" s="18" customFormat="1" ht="20.100000000000001" customHeight="1" x14ac:dyDescent="0.2">
      <c r="A57" s="34">
        <v>25750</v>
      </c>
      <c r="B57" s="35">
        <f>IF($A57&gt;=$F$2,VLOOKUP($A57,'IPCA-E'!$A$3:$F$1000,3,FALSE),VLOOKUP($A57,FADT!$A$3:$C$1000,3,FALSE))</f>
        <v>1.0305195</v>
      </c>
      <c r="C57" s="40">
        <f>IF($A57&gt;=$F$2,VLOOKUP($A57,'IPCA-E'!$A$3:$F$1000,4,FALSE),VLOOKUP($A57,FADT!$A$3:$C$1000,2,FALSE))</f>
        <v>3.0519500000000033</v>
      </c>
      <c r="D57" s="35">
        <f t="shared" si="0"/>
        <v>1233338507826457</v>
      </c>
      <c r="E57" s="22"/>
      <c r="F57" s="36"/>
      <c r="G57" s="37"/>
      <c r="I57" s="24">
        <v>55</v>
      </c>
      <c r="J57" s="38">
        <f t="shared" ca="1" si="1"/>
        <v>25750</v>
      </c>
      <c r="K57" s="39">
        <f ca="1">IF(J57&gt;$J$2,1,IF(B57=B58,1*K58,B57*K58)/VLOOKUP(J57,Moeda!A$3:D$24,4,TRUE))</f>
        <v>1.4206447149106816</v>
      </c>
      <c r="L57" s="18">
        <f ca="1">VLOOKUP(J57,Moeda!A$3:D$24,4,TRUE)</f>
        <v>1</v>
      </c>
    </row>
    <row r="58" spans="1:12" s="18" customFormat="1" ht="20.100000000000001" customHeight="1" x14ac:dyDescent="0.2">
      <c r="A58" s="34">
        <v>25781</v>
      </c>
      <c r="B58" s="35">
        <f>IF($A58&gt;=$F$2,VLOOKUP($A58,'IPCA-E'!$A$3:$F$1000,3,FALSE),VLOOKUP($A58,FADT!$A$3:$C$1000,3,FALSE))</f>
        <v>1.0305195</v>
      </c>
      <c r="C58" s="40">
        <f>IF($A58&gt;=$F$2,VLOOKUP($A58,'IPCA-E'!$A$3:$F$1000,4,FALSE),VLOOKUP($A58,FADT!$A$3:$C$1000,2,FALSE))</f>
        <v>3.0519500000000033</v>
      </c>
      <c r="D58" s="35">
        <f t="shared" si="0"/>
        <v>1196812392027959.7</v>
      </c>
      <c r="E58" s="22"/>
      <c r="F58" s="36"/>
      <c r="G58" s="37"/>
      <c r="I58" s="24">
        <v>56</v>
      </c>
      <c r="J58" s="38">
        <f t="shared" ca="1" si="1"/>
        <v>25781</v>
      </c>
      <c r="K58" s="39">
        <f ca="1">IF(J58&gt;$J$2,1,IF(B58=B59,1*K59,B58*K59)/VLOOKUP(J58,Moeda!A$3:D$24,4,TRUE))</f>
        <v>1.4206447149106816</v>
      </c>
      <c r="L58" s="18">
        <f ca="1">VLOOKUP(J58,Moeda!A$3:D$24,4,TRUE)</f>
        <v>1</v>
      </c>
    </row>
    <row r="59" spans="1:12" s="18" customFormat="1" ht="20.100000000000001" customHeight="1" x14ac:dyDescent="0.2">
      <c r="A59" s="34">
        <v>25812</v>
      </c>
      <c r="B59" s="35">
        <f>IF($A59&gt;=$F$2,VLOOKUP($A59,'IPCA-E'!$A$3:$F$1000,3,FALSE),VLOOKUP($A59,FADT!$A$3:$C$1000,3,FALSE))</f>
        <v>1.0305195</v>
      </c>
      <c r="C59" s="40">
        <f>IF($A59&gt;=$F$2,VLOOKUP($A59,'IPCA-E'!$A$3:$F$1000,4,FALSE),VLOOKUP($A59,FADT!$A$3:$C$1000,2,FALSE))</f>
        <v>3.0519500000000033</v>
      </c>
      <c r="D59" s="35">
        <f t="shared" si="0"/>
        <v>1161368020719607.7</v>
      </c>
      <c r="E59" s="22"/>
      <c r="F59" s="36"/>
      <c r="G59" s="37"/>
      <c r="I59" s="24">
        <v>57</v>
      </c>
      <c r="J59" s="38">
        <f t="shared" ca="1" si="1"/>
        <v>25812</v>
      </c>
      <c r="K59" s="39">
        <f ca="1">IF(J59&gt;$J$2,1,IF(B59=B60,1*K60,B59*K60)/VLOOKUP(J59,Moeda!A$3:D$24,4,TRUE))</f>
        <v>1.4206447149106816</v>
      </c>
      <c r="L59" s="18">
        <f ca="1">VLOOKUP(J59,Moeda!A$3:D$24,4,TRUE)</f>
        <v>1</v>
      </c>
    </row>
    <row r="60" spans="1:12" s="18" customFormat="1" ht="20.100000000000001" customHeight="1" x14ac:dyDescent="0.2">
      <c r="A60" s="34">
        <v>25842</v>
      </c>
      <c r="B60" s="35">
        <f>IF($A60&gt;=$F$2,VLOOKUP($A60,'IPCA-E'!$A$3:$F$1000,3,FALSE),VLOOKUP($A60,FADT!$A$3:$C$1000,3,FALSE))</f>
        <v>1.0609116000000001</v>
      </c>
      <c r="C60" s="40">
        <f>IF($A60&gt;=$F$2,VLOOKUP($A60,'IPCA-E'!$A$3:$F$1000,4,FALSE),VLOOKUP($A60,FADT!$A$3:$C$1000,2,FALSE))</f>
        <v>6.0911600000000066</v>
      </c>
      <c r="D60" s="35">
        <f t="shared" si="0"/>
        <v>1126973357340261.5</v>
      </c>
      <c r="E60" s="22"/>
      <c r="F60" s="36"/>
      <c r="G60" s="37"/>
      <c r="I60" s="24">
        <v>58</v>
      </c>
      <c r="J60" s="38">
        <f t="shared" ca="1" si="1"/>
        <v>25842</v>
      </c>
      <c r="K60" s="39">
        <f ca="1">IF(J60&gt;$J$2,1,IF(B60=B61,1*K61,B60*K61)/VLOOKUP(J60,Moeda!A$3:D$24,4,TRUE))</f>
        <v>1.3785714049182782</v>
      </c>
      <c r="L60" s="18">
        <f ca="1">VLOOKUP(J60,Moeda!A$3:D$24,4,TRUE)</f>
        <v>1</v>
      </c>
    </row>
    <row r="61" spans="1:12" s="18" customFormat="1" ht="20.100000000000001" customHeight="1" x14ac:dyDescent="0.2">
      <c r="A61" s="34">
        <v>25873</v>
      </c>
      <c r="B61" s="35">
        <f>IF($A61&gt;=$F$2,VLOOKUP($A61,'IPCA-E'!$A$3:$F$1000,3,FALSE),VLOOKUP($A61,FADT!$A$3:$C$1000,3,FALSE))</f>
        <v>1.0609116000000001</v>
      </c>
      <c r="C61" s="40">
        <f>IF($A61&gt;=$F$2,VLOOKUP($A61,'IPCA-E'!$A$3:$F$1000,4,FALSE),VLOOKUP($A61,FADT!$A$3:$C$1000,2,FALSE))</f>
        <v>6.0911600000000066</v>
      </c>
      <c r="D61" s="35">
        <f t="shared" si="0"/>
        <v>1062268861364378.9</v>
      </c>
      <c r="E61" s="22"/>
      <c r="F61" s="36"/>
      <c r="G61" s="37"/>
      <c r="I61" s="24">
        <v>59</v>
      </c>
      <c r="J61" s="38">
        <f t="shared" ca="1" si="1"/>
        <v>25873</v>
      </c>
      <c r="K61" s="39">
        <f ca="1">IF(J61&gt;$J$2,1,IF(B61=B62,1*K62,B61*K62)/VLOOKUP(J61,Moeda!A$3:D$24,4,TRUE))</f>
        <v>1.3785714049182782</v>
      </c>
      <c r="L61" s="18">
        <f ca="1">VLOOKUP(J61,Moeda!A$3:D$24,4,TRUE)</f>
        <v>1</v>
      </c>
    </row>
    <row r="62" spans="1:12" s="18" customFormat="1" ht="20.100000000000001" customHeight="1" x14ac:dyDescent="0.2">
      <c r="A62" s="34">
        <v>25903</v>
      </c>
      <c r="B62" s="35">
        <f>IF($A62&gt;=$F$2,VLOOKUP($A62,'IPCA-E'!$A$3:$F$1000,3,FALSE),VLOOKUP($A62,FADT!$A$3:$C$1000,3,FALSE))</f>
        <v>1.0609116000000001</v>
      </c>
      <c r="C62" s="40">
        <f>IF($A62&gt;=$F$2,VLOOKUP($A62,'IPCA-E'!$A$3:$F$1000,4,FALSE),VLOOKUP($A62,FADT!$A$3:$C$1000,2,FALSE))</f>
        <v>6.0911600000000066</v>
      </c>
      <c r="D62" s="35">
        <f t="shared" si="0"/>
        <v>1001279335021295.6</v>
      </c>
      <c r="E62" s="22"/>
      <c r="F62" s="36"/>
      <c r="G62" s="37"/>
      <c r="I62" s="24">
        <v>60</v>
      </c>
      <c r="J62" s="38">
        <f t="shared" ca="1" si="1"/>
        <v>25903</v>
      </c>
      <c r="K62" s="39">
        <f ca="1">IF(J62&gt;$J$2,1,IF(B62=B63,1*K63,B62*K63)/VLOOKUP(J62,Moeda!A$3:D$24,4,TRUE))</f>
        <v>1.3785714049182782</v>
      </c>
      <c r="L62" s="18">
        <f ca="1">VLOOKUP(J62,Moeda!A$3:D$24,4,TRUE)</f>
        <v>1</v>
      </c>
    </row>
    <row r="63" spans="1:12" s="18" customFormat="1" ht="20.100000000000001" customHeight="1" x14ac:dyDescent="0.2">
      <c r="A63" s="34">
        <v>25934</v>
      </c>
      <c r="B63" s="35">
        <f>IF($A63&gt;=$F$2,VLOOKUP($A63,'IPCA-E'!$A$3:$F$1000,3,FALSE),VLOOKUP($A63,FADT!$A$3:$C$1000,3,FALSE))</f>
        <v>1.0421697999999999</v>
      </c>
      <c r="C63" s="40">
        <f>IF($A63&gt;=$F$2,VLOOKUP($A63,'IPCA-E'!$A$3:$F$1000,4,FALSE),VLOOKUP($A63,FADT!$A$3:$C$1000,2,FALSE))</f>
        <v>4.2169799999999924</v>
      </c>
      <c r="D63" s="35">
        <f t="shared" si="0"/>
        <v>943791485568916</v>
      </c>
      <c r="E63" s="22"/>
      <c r="F63" s="36"/>
      <c r="G63" s="37"/>
      <c r="I63" s="24">
        <v>61</v>
      </c>
      <c r="J63" s="38">
        <f t="shared" ca="1" si="1"/>
        <v>25934</v>
      </c>
      <c r="K63" s="39">
        <f ca="1">IF(J63&gt;$J$2,1,IF(B63=B64,1*K64,B63*K64)/VLOOKUP(J63,Moeda!A$3:D$24,4,TRUE))</f>
        <v>1.2994215587031739</v>
      </c>
      <c r="L63" s="18">
        <f ca="1">VLOOKUP(J63,Moeda!A$3:D$24,4,TRUE)</f>
        <v>1</v>
      </c>
    </row>
    <row r="64" spans="1:12" s="18" customFormat="1" ht="20.100000000000001" customHeight="1" x14ac:dyDescent="0.2">
      <c r="A64" s="34">
        <v>25965</v>
      </c>
      <c r="B64" s="35">
        <f>IF($A64&gt;=$F$2,VLOOKUP($A64,'IPCA-E'!$A$3:$F$1000,3,FALSE),VLOOKUP($A64,FADT!$A$3:$C$1000,3,FALSE))</f>
        <v>1.0421697999999999</v>
      </c>
      <c r="C64" s="40">
        <f>IF($A64&gt;=$F$2,VLOOKUP($A64,'IPCA-E'!$A$3:$F$1000,4,FALSE),VLOOKUP($A64,FADT!$A$3:$C$1000,2,FALSE))</f>
        <v>4.2169799999999924</v>
      </c>
      <c r="D64" s="35">
        <f t="shared" si="0"/>
        <v>905602412935892.12</v>
      </c>
      <c r="E64" s="22"/>
      <c r="F64" s="36"/>
      <c r="G64" s="37"/>
      <c r="I64" s="24">
        <v>62</v>
      </c>
      <c r="J64" s="38">
        <f t="shared" ca="1" si="1"/>
        <v>25965</v>
      </c>
      <c r="K64" s="39">
        <f ca="1">IF(J64&gt;$J$2,1,IF(B64=B65,1*K65,B64*K65)/VLOOKUP(J64,Moeda!A$3:D$24,4,TRUE))</f>
        <v>1.2994215587031739</v>
      </c>
      <c r="L64" s="18">
        <f ca="1">VLOOKUP(J64,Moeda!A$3:D$24,4,TRUE)</f>
        <v>1</v>
      </c>
    </row>
    <row r="65" spans="1:12" s="18" customFormat="1" ht="20.100000000000001" customHeight="1" x14ac:dyDescent="0.2">
      <c r="A65" s="34">
        <v>25993</v>
      </c>
      <c r="B65" s="35">
        <f>IF($A65&gt;=$F$2,VLOOKUP($A65,'IPCA-E'!$A$3:$F$1000,3,FALSE),VLOOKUP($A65,FADT!$A$3:$C$1000,3,FALSE))</f>
        <v>1.0421697999999999</v>
      </c>
      <c r="C65" s="40">
        <f>IF($A65&gt;=$F$2,VLOOKUP($A65,'IPCA-E'!$A$3:$F$1000,4,FALSE),VLOOKUP($A65,FADT!$A$3:$C$1000,2,FALSE))</f>
        <v>4.2169799999999924</v>
      </c>
      <c r="D65" s="35">
        <f t="shared" si="0"/>
        <v>868958602461798.62</v>
      </c>
      <c r="E65" s="22"/>
      <c r="F65" s="36"/>
      <c r="G65" s="37"/>
      <c r="I65" s="24">
        <v>63</v>
      </c>
      <c r="J65" s="38">
        <f t="shared" ca="1" si="1"/>
        <v>25993</v>
      </c>
      <c r="K65" s="39">
        <f ca="1">IF(J65&gt;$J$2,1,IF(B65=B66,1*K66,B65*K66)/VLOOKUP(J65,Moeda!A$3:D$24,4,TRUE))</f>
        <v>1.2994215587031739</v>
      </c>
      <c r="L65" s="18">
        <f ca="1">VLOOKUP(J65,Moeda!A$3:D$24,4,TRUE)</f>
        <v>1</v>
      </c>
    </row>
    <row r="66" spans="1:12" s="18" customFormat="1" ht="20.100000000000001" customHeight="1" x14ac:dyDescent="0.2">
      <c r="A66" s="34">
        <v>26024</v>
      </c>
      <c r="B66" s="35">
        <f>IF($A66&gt;=$F$2,VLOOKUP($A66,'IPCA-E'!$A$3:$F$1000,3,FALSE),VLOOKUP($A66,FADT!$A$3:$C$1000,3,FALSE))</f>
        <v>1.0463525</v>
      </c>
      <c r="C66" s="40">
        <f>IF($A66&gt;=$F$2,VLOOKUP($A66,'IPCA-E'!$A$3:$F$1000,4,FALSE),VLOOKUP($A66,FADT!$A$3:$C$1000,2,FALSE))</f>
        <v>4.6352500000000019</v>
      </c>
      <c r="D66" s="35">
        <f t="shared" si="0"/>
        <v>833797527487170.25</v>
      </c>
      <c r="E66" s="22"/>
      <c r="F66" s="36"/>
      <c r="G66" s="37"/>
      <c r="I66" s="24">
        <v>64</v>
      </c>
      <c r="J66" s="38">
        <f t="shared" ca="1" si="1"/>
        <v>26024</v>
      </c>
      <c r="K66" s="39">
        <f ca="1">IF(J66&gt;$J$2,1,IF(B66=B67,1*K67,B66*K67)/VLOOKUP(J66,Moeda!A$3:D$24,4,TRUE))</f>
        <v>1.2468424614714166</v>
      </c>
      <c r="L66" s="18">
        <f ca="1">VLOOKUP(J66,Moeda!A$3:D$24,4,TRUE)</f>
        <v>1</v>
      </c>
    </row>
    <row r="67" spans="1:12" s="18" customFormat="1" ht="20.100000000000001" customHeight="1" x14ac:dyDescent="0.2">
      <c r="A67" s="34">
        <v>26054</v>
      </c>
      <c r="B67" s="35">
        <f>IF($A67&gt;=$F$2,VLOOKUP($A67,'IPCA-E'!$A$3:$F$1000,3,FALSE),VLOOKUP($A67,FADT!$A$3:$C$1000,3,FALSE))</f>
        <v>1.0463525</v>
      </c>
      <c r="C67" s="40">
        <f>IF($A67&gt;=$F$2,VLOOKUP($A67,'IPCA-E'!$A$3:$F$1000,4,FALSE),VLOOKUP($A67,FADT!$A$3:$C$1000,2,FALSE))</f>
        <v>4.6352500000000019</v>
      </c>
      <c r="D67" s="35">
        <f t="shared" ref="D67:D130" si="2">IF(C67="",1,B67*D68)</f>
        <v>796861026744973.87</v>
      </c>
      <c r="E67" s="22"/>
      <c r="F67" s="36"/>
      <c r="G67" s="37"/>
      <c r="I67" s="24">
        <v>65</v>
      </c>
      <c r="J67" s="38">
        <f t="shared" ref="J67:J130" ca="1" si="3">IF(CELL("tipo",B67)="v",A67,"")</f>
        <v>26054</v>
      </c>
      <c r="K67" s="39">
        <f ca="1">IF(J67&gt;$J$2,1,IF(B67=B68,1*K68,B67*K68)/VLOOKUP(J67,Moeda!A$3:D$24,4,TRUE))</f>
        <v>1.2468424614714166</v>
      </c>
      <c r="L67" s="18">
        <f ca="1">VLOOKUP(J67,Moeda!A$3:D$24,4,TRUE)</f>
        <v>1</v>
      </c>
    </row>
    <row r="68" spans="1:12" s="18" customFormat="1" ht="20.100000000000001" customHeight="1" x14ac:dyDescent="0.2">
      <c r="A68" s="34">
        <v>26085</v>
      </c>
      <c r="B68" s="35">
        <f>IF($A68&gt;=$F$2,VLOOKUP($A68,'IPCA-E'!$A$3:$F$1000,3,FALSE),VLOOKUP($A68,FADT!$A$3:$C$1000,3,FALSE))</f>
        <v>1.0463525</v>
      </c>
      <c r="C68" s="40">
        <f>IF($A68&gt;=$F$2,VLOOKUP($A68,'IPCA-E'!$A$3:$F$1000,4,FALSE),VLOOKUP($A68,FADT!$A$3:$C$1000,2,FALSE))</f>
        <v>4.6352500000000019</v>
      </c>
      <c r="D68" s="35">
        <f t="shared" si="2"/>
        <v>761560780659456.37</v>
      </c>
      <c r="E68" s="22"/>
      <c r="F68" s="36"/>
      <c r="G68" s="37"/>
      <c r="I68" s="24">
        <v>66</v>
      </c>
      <c r="J68" s="38">
        <f t="shared" ca="1" si="3"/>
        <v>26085</v>
      </c>
      <c r="K68" s="39">
        <f ca="1">IF(J68&gt;$J$2,1,IF(B68=B69,1*K69,B68*K69)/VLOOKUP(J68,Moeda!A$3:D$24,4,TRUE))</f>
        <v>1.2468424614714166</v>
      </c>
      <c r="L68" s="18">
        <f ca="1">VLOOKUP(J68,Moeda!A$3:D$24,4,TRUE)</f>
        <v>1</v>
      </c>
    </row>
    <row r="69" spans="1:12" s="18" customFormat="1" ht="20.100000000000001" customHeight="1" x14ac:dyDescent="0.2">
      <c r="A69" s="34">
        <v>26115</v>
      </c>
      <c r="B69" s="35">
        <f>IF($A69&gt;=$F$2,VLOOKUP($A69,'IPCA-E'!$A$3:$F$1000,3,FALSE),VLOOKUP($A69,FADT!$A$3:$C$1000,3,FALSE))</f>
        <v>1.0640885</v>
      </c>
      <c r="C69" s="40">
        <f>IF($A69&gt;=$F$2,VLOOKUP($A69,'IPCA-E'!$A$3:$F$1000,4,FALSE),VLOOKUP($A69,FADT!$A$3:$C$1000,2,FALSE))</f>
        <v>6.4088499999999993</v>
      </c>
      <c r="D69" s="35">
        <f t="shared" si="2"/>
        <v>727824304581349.37</v>
      </c>
      <c r="E69" s="22"/>
      <c r="F69" s="36"/>
      <c r="G69" s="37"/>
      <c r="I69" s="24">
        <v>67</v>
      </c>
      <c r="J69" s="38">
        <f t="shared" ca="1" si="3"/>
        <v>26115</v>
      </c>
      <c r="K69" s="39">
        <f ca="1">IF(J69&gt;$J$2,1,IF(B69=B70,1*K70,B69*K70)/VLOOKUP(J69,Moeda!A$3:D$24,4,TRUE))</f>
        <v>1.1916084316436542</v>
      </c>
      <c r="L69" s="18">
        <f ca="1">VLOOKUP(J69,Moeda!A$3:D$24,4,TRUE)</f>
        <v>1</v>
      </c>
    </row>
    <row r="70" spans="1:12" s="18" customFormat="1" ht="20.100000000000001" customHeight="1" x14ac:dyDescent="0.2">
      <c r="A70" s="34">
        <v>26146</v>
      </c>
      <c r="B70" s="35">
        <f>IF($A70&gt;=$F$2,VLOOKUP($A70,'IPCA-E'!$A$3:$F$1000,3,FALSE),VLOOKUP($A70,FADT!$A$3:$C$1000,3,FALSE))</f>
        <v>1.0640885</v>
      </c>
      <c r="C70" s="40">
        <f>IF($A70&gt;=$F$2,VLOOKUP($A70,'IPCA-E'!$A$3:$F$1000,4,FALSE),VLOOKUP($A70,FADT!$A$3:$C$1000,2,FALSE))</f>
        <v>6.4088499999999993</v>
      </c>
      <c r="D70" s="35">
        <f t="shared" si="2"/>
        <v>683988507141416.75</v>
      </c>
      <c r="E70" s="22"/>
      <c r="F70" s="36"/>
      <c r="G70" s="37"/>
      <c r="I70" s="24">
        <v>68</v>
      </c>
      <c r="J70" s="38">
        <f t="shared" ca="1" si="3"/>
        <v>26146</v>
      </c>
      <c r="K70" s="39">
        <f ca="1">IF(J70&gt;$J$2,1,IF(B70=B71,1*K71,B70*K71)/VLOOKUP(J70,Moeda!A$3:D$24,4,TRUE))</f>
        <v>1.1916084316436542</v>
      </c>
      <c r="L70" s="18">
        <f ca="1">VLOOKUP(J70,Moeda!A$3:D$24,4,TRUE)</f>
        <v>1</v>
      </c>
    </row>
    <row r="71" spans="1:12" s="18" customFormat="1" ht="20.100000000000001" customHeight="1" x14ac:dyDescent="0.2">
      <c r="A71" s="34">
        <v>26177</v>
      </c>
      <c r="B71" s="35">
        <f>IF($A71&gt;=$F$2,VLOOKUP($A71,'IPCA-E'!$A$3:$F$1000,3,FALSE),VLOOKUP($A71,FADT!$A$3:$C$1000,3,FALSE))</f>
        <v>1.0640885</v>
      </c>
      <c r="C71" s="40">
        <f>IF($A71&gt;=$F$2,VLOOKUP($A71,'IPCA-E'!$A$3:$F$1000,4,FALSE),VLOOKUP($A71,FADT!$A$3:$C$1000,2,FALSE))</f>
        <v>6.4088499999999993</v>
      </c>
      <c r="D71" s="35">
        <f t="shared" si="2"/>
        <v>642792875913438.37</v>
      </c>
      <c r="E71" s="22"/>
      <c r="F71" s="36"/>
      <c r="G71" s="37"/>
      <c r="I71" s="24">
        <v>69</v>
      </c>
      <c r="J71" s="38">
        <f t="shared" ca="1" si="3"/>
        <v>26177</v>
      </c>
      <c r="K71" s="39">
        <f ca="1">IF(J71&gt;$J$2,1,IF(B71=B72,1*K72,B71*K72)/VLOOKUP(J71,Moeda!A$3:D$24,4,TRUE))</f>
        <v>1.1916084316436542</v>
      </c>
      <c r="L71" s="18">
        <f ca="1">VLOOKUP(J71,Moeda!A$3:D$24,4,TRUE)</f>
        <v>1</v>
      </c>
    </row>
    <row r="72" spans="1:12" s="18" customFormat="1" ht="20.100000000000001" customHeight="1" x14ac:dyDescent="0.2">
      <c r="A72" s="34">
        <v>26207</v>
      </c>
      <c r="B72" s="35">
        <f>IF($A72&gt;=$F$2,VLOOKUP($A72,'IPCA-E'!$A$3:$F$1000,3,FALSE),VLOOKUP($A72,FADT!$A$3:$C$1000,3,FALSE))</f>
        <v>1.0496501</v>
      </c>
      <c r="C72" s="40">
        <f>IF($A72&gt;=$F$2,VLOOKUP($A72,'IPCA-E'!$A$3:$F$1000,4,FALSE),VLOOKUP($A72,FADT!$A$3:$C$1000,2,FALSE))</f>
        <v>4.965010000000003</v>
      </c>
      <c r="D72" s="35">
        <f t="shared" si="2"/>
        <v>604078397533136</v>
      </c>
      <c r="E72" s="22"/>
      <c r="F72" s="36"/>
      <c r="G72" s="37"/>
      <c r="I72" s="24">
        <v>70</v>
      </c>
      <c r="J72" s="38">
        <f t="shared" ca="1" si="3"/>
        <v>26207</v>
      </c>
      <c r="K72" s="39">
        <f ca="1">IF(J72&gt;$J$2,1,IF(B72=B73,1*K73,B72*K73)/VLOOKUP(J72,Moeda!A$3:D$24,4,TRUE))</f>
        <v>1.1198395919546675</v>
      </c>
      <c r="L72" s="18">
        <f ca="1">VLOOKUP(J72,Moeda!A$3:D$24,4,TRUE)</f>
        <v>1</v>
      </c>
    </row>
    <row r="73" spans="1:12" s="18" customFormat="1" ht="20.100000000000001" customHeight="1" x14ac:dyDescent="0.2">
      <c r="A73" s="34">
        <v>26238</v>
      </c>
      <c r="B73" s="35">
        <f>IF($A73&gt;=$F$2,VLOOKUP($A73,'IPCA-E'!$A$3:$F$1000,3,FALSE),VLOOKUP($A73,FADT!$A$3:$C$1000,3,FALSE))</f>
        <v>1.0496501</v>
      </c>
      <c r="C73" s="40">
        <f>IF($A73&gt;=$F$2,VLOOKUP($A73,'IPCA-E'!$A$3:$F$1000,4,FALSE),VLOOKUP($A73,FADT!$A$3:$C$1000,2,FALSE))</f>
        <v>4.965010000000003</v>
      </c>
      <c r="D73" s="35">
        <f t="shared" si="2"/>
        <v>575504539591942.12</v>
      </c>
      <c r="E73" s="22"/>
      <c r="F73" s="36"/>
      <c r="G73" s="37"/>
      <c r="I73" s="24">
        <v>71</v>
      </c>
      <c r="J73" s="38">
        <f t="shared" ca="1" si="3"/>
        <v>26238</v>
      </c>
      <c r="K73" s="39">
        <f ca="1">IF(J73&gt;$J$2,1,IF(B73=B74,1*K74,B73*K74)/VLOOKUP(J73,Moeda!A$3:D$24,4,TRUE))</f>
        <v>1.1198395919546675</v>
      </c>
      <c r="L73" s="18">
        <f ca="1">VLOOKUP(J73,Moeda!A$3:D$24,4,TRUE)</f>
        <v>1</v>
      </c>
    </row>
    <row r="74" spans="1:12" s="18" customFormat="1" ht="20.100000000000001" customHeight="1" x14ac:dyDescent="0.2">
      <c r="A74" s="34">
        <v>26268</v>
      </c>
      <c r="B74" s="35">
        <f>IF($A74&gt;=$F$2,VLOOKUP($A74,'IPCA-E'!$A$3:$F$1000,3,FALSE),VLOOKUP($A74,FADT!$A$3:$C$1000,3,FALSE))</f>
        <v>1.0496501</v>
      </c>
      <c r="C74" s="40">
        <f>IF($A74&gt;=$F$2,VLOOKUP($A74,'IPCA-E'!$A$3:$F$1000,4,FALSE),VLOOKUP($A74,FADT!$A$3:$C$1000,2,FALSE))</f>
        <v>4.965010000000003</v>
      </c>
      <c r="D74" s="35">
        <f t="shared" si="2"/>
        <v>548282270055461.5</v>
      </c>
      <c r="E74" s="22"/>
      <c r="F74" s="36"/>
      <c r="G74" s="37"/>
      <c r="I74" s="24">
        <v>72</v>
      </c>
      <c r="J74" s="38">
        <f t="shared" ca="1" si="3"/>
        <v>26268</v>
      </c>
      <c r="K74" s="39">
        <f ca="1">IF(J74&gt;$J$2,1,IF(B74=B75,1*K75,B74*K75)/VLOOKUP(J74,Moeda!A$3:D$24,4,TRUE))</f>
        <v>1.1198395919546675</v>
      </c>
      <c r="L74" s="18">
        <f ca="1">VLOOKUP(J74,Moeda!A$3:D$24,4,TRUE)</f>
        <v>1</v>
      </c>
    </row>
    <row r="75" spans="1:12" s="18" customFormat="1" ht="20.100000000000001" customHeight="1" x14ac:dyDescent="0.2">
      <c r="A75" s="34">
        <v>26299</v>
      </c>
      <c r="B75" s="35">
        <f>IF($A75&gt;=$F$2,VLOOKUP($A75,'IPCA-E'!$A$3:$F$1000,3,FALSE),VLOOKUP($A75,FADT!$A$3:$C$1000,3,FALSE))</f>
        <v>1</v>
      </c>
      <c r="C75" s="40">
        <f>IF($A75&gt;=$F$2,VLOOKUP($A75,'IPCA-E'!$A$3:$F$1000,4,FALSE),VLOOKUP($A75,FADT!$A$3:$C$1000,2,FALSE))</f>
        <v>0</v>
      </c>
      <c r="D75" s="35">
        <f t="shared" si="2"/>
        <v>522347656667170.81</v>
      </c>
      <c r="E75" s="22"/>
      <c r="F75" s="36"/>
      <c r="G75" s="37"/>
      <c r="I75" s="24">
        <v>73</v>
      </c>
      <c r="J75" s="38">
        <f t="shared" ca="1" si="3"/>
        <v>26299</v>
      </c>
      <c r="K75" s="39">
        <f ca="1">IF(J75&gt;$J$2,1,IF(B75=B76,1*K76,B75*K76)/VLOOKUP(J75,Moeda!A$3:D$24,4,TRUE))</f>
        <v>1.0668694186326162</v>
      </c>
      <c r="L75" s="18">
        <f ca="1">VLOOKUP(J75,Moeda!A$3:D$24,4,TRUE)</f>
        <v>1</v>
      </c>
    </row>
    <row r="76" spans="1:12" s="18" customFormat="1" ht="20.100000000000001" customHeight="1" x14ac:dyDescent="0.2">
      <c r="A76" s="34">
        <v>26330</v>
      </c>
      <c r="B76" s="35">
        <f>IF($A76&gt;=$F$2,VLOOKUP($A76,'IPCA-E'!$A$3:$F$1000,3,FALSE),VLOOKUP($A76,FADT!$A$3:$C$1000,3,FALSE))</f>
        <v>1</v>
      </c>
      <c r="C76" s="40">
        <f>IF($A76&gt;=$F$2,VLOOKUP($A76,'IPCA-E'!$A$3:$F$1000,4,FALSE),VLOOKUP($A76,FADT!$A$3:$C$1000,2,FALSE))</f>
        <v>0</v>
      </c>
      <c r="D76" s="35">
        <f t="shared" si="2"/>
        <v>522347656667170.81</v>
      </c>
      <c r="E76" s="22"/>
      <c r="F76" s="36"/>
      <c r="G76" s="37"/>
      <c r="I76" s="24">
        <v>74</v>
      </c>
      <c r="J76" s="38">
        <f t="shared" ca="1" si="3"/>
        <v>26330</v>
      </c>
      <c r="K76" s="39">
        <f ca="1">IF(J76&gt;$J$2,1,IF(B76=B77,1*K77,B76*K77)/VLOOKUP(J76,Moeda!A$3:D$24,4,TRUE))</f>
        <v>1.0668694186326162</v>
      </c>
      <c r="L76" s="18">
        <f ca="1">VLOOKUP(J76,Moeda!A$3:D$24,4,TRUE)</f>
        <v>1</v>
      </c>
    </row>
    <row r="77" spans="1:12" s="18" customFormat="1" ht="20.100000000000001" customHeight="1" x14ac:dyDescent="0.2">
      <c r="A77" s="34">
        <v>26359</v>
      </c>
      <c r="B77" s="35">
        <f>IF($A77&gt;=$F$2,VLOOKUP($A77,'IPCA-E'!$A$3:$F$1000,3,FALSE),VLOOKUP($A77,FADT!$A$3:$C$1000,3,FALSE))</f>
        <v>1.0372237</v>
      </c>
      <c r="C77" s="40">
        <f>IF($A77&gt;=$F$2,VLOOKUP($A77,'IPCA-E'!$A$3:$F$1000,4,FALSE),VLOOKUP($A77,FADT!$A$3:$C$1000,2,FALSE))</f>
        <v>3.7223699999999971</v>
      </c>
      <c r="D77" s="35">
        <f t="shared" si="2"/>
        <v>522347656667170.81</v>
      </c>
      <c r="E77" s="22"/>
      <c r="F77" s="36"/>
      <c r="G77" s="37"/>
      <c r="I77" s="24">
        <v>75</v>
      </c>
      <c r="J77" s="38">
        <f t="shared" ca="1" si="3"/>
        <v>26359</v>
      </c>
      <c r="K77" s="39">
        <f ca="1">IF(J77&gt;$J$2,1,IF(B77=B78,1*K78,B77*K78)/VLOOKUP(J77,Moeda!A$3:D$24,4,TRUE))</f>
        <v>1.0668694186326162</v>
      </c>
      <c r="L77" s="18">
        <f ca="1">VLOOKUP(J77,Moeda!A$3:D$24,4,TRUE)</f>
        <v>1</v>
      </c>
    </row>
    <row r="78" spans="1:12" s="18" customFormat="1" ht="20.100000000000001" customHeight="1" x14ac:dyDescent="0.2">
      <c r="A78" s="34">
        <v>26390</v>
      </c>
      <c r="B78" s="35">
        <f>IF($A78&gt;=$F$2,VLOOKUP($A78,'IPCA-E'!$A$3:$F$1000,3,FALSE),VLOOKUP($A78,FADT!$A$3:$C$1000,3,FALSE))</f>
        <v>1.0488949999999999</v>
      </c>
      <c r="C78" s="40">
        <f>IF($A78&gt;=$F$2,VLOOKUP($A78,'IPCA-E'!$A$3:$F$1000,4,FALSE),VLOOKUP($A78,FADT!$A$3:$C$1000,2,FALSE))</f>
        <v>4.8894999999999911</v>
      </c>
      <c r="D78" s="35">
        <f t="shared" si="2"/>
        <v>503601736700743.37</v>
      </c>
      <c r="E78" s="22"/>
      <c r="F78" s="36"/>
      <c r="G78" s="37"/>
      <c r="I78" s="24">
        <v>76</v>
      </c>
      <c r="J78" s="38">
        <f t="shared" ca="1" si="3"/>
        <v>26390</v>
      </c>
      <c r="K78" s="39">
        <f ca="1">IF(J78&gt;$J$2,1,IF(B78=B79,1*K79,B78*K79)/VLOOKUP(J78,Moeda!A$3:D$24,4,TRUE))</f>
        <v>1.0285817983455412</v>
      </c>
      <c r="L78" s="18">
        <f ca="1">VLOOKUP(J78,Moeda!A$3:D$24,4,TRUE)</f>
        <v>1</v>
      </c>
    </row>
    <row r="79" spans="1:12" s="18" customFormat="1" ht="20.100000000000001" customHeight="1" x14ac:dyDescent="0.2">
      <c r="A79" s="34">
        <v>26420</v>
      </c>
      <c r="B79" s="35">
        <f>IF($A79&gt;=$F$2,VLOOKUP($A79,'IPCA-E'!$A$3:$F$1000,3,FALSE),VLOOKUP($A79,FADT!$A$3:$C$1000,3,FALSE))</f>
        <v>1.0488949999999999</v>
      </c>
      <c r="C79" s="40">
        <f>IF($A79&gt;=$F$2,VLOOKUP($A79,'IPCA-E'!$A$3:$F$1000,4,FALSE),VLOOKUP($A79,FADT!$A$3:$C$1000,2,FALSE))</f>
        <v>4.8894999999999911</v>
      </c>
      <c r="D79" s="35">
        <f t="shared" si="2"/>
        <v>480125977052749.25</v>
      </c>
      <c r="E79" s="22"/>
      <c r="F79" s="36"/>
      <c r="G79" s="37"/>
      <c r="I79" s="24">
        <v>77</v>
      </c>
      <c r="J79" s="38">
        <f t="shared" ca="1" si="3"/>
        <v>26420</v>
      </c>
      <c r="K79" s="39">
        <f ca="1">IF(J79&gt;$J$2,1,IF(B79=B80,1*K80,B79*K80)/VLOOKUP(J79,Moeda!A$3:D$24,4,TRUE))</f>
        <v>1.0285817983455412</v>
      </c>
      <c r="L79" s="18">
        <f ca="1">VLOOKUP(J79,Moeda!A$3:D$24,4,TRUE)</f>
        <v>1</v>
      </c>
    </row>
    <row r="80" spans="1:12" s="18" customFormat="1" ht="20.100000000000001" customHeight="1" x14ac:dyDescent="0.2">
      <c r="A80" s="34">
        <v>26451</v>
      </c>
      <c r="B80" s="35">
        <f>IF($A80&gt;=$F$2,VLOOKUP($A80,'IPCA-E'!$A$3:$F$1000,3,FALSE),VLOOKUP($A80,FADT!$A$3:$C$1000,3,FALSE))</f>
        <v>1.0488949999999999</v>
      </c>
      <c r="C80" s="40">
        <f>IF($A80&gt;=$F$2,VLOOKUP($A80,'IPCA-E'!$A$3:$F$1000,4,FALSE),VLOOKUP($A80,FADT!$A$3:$C$1000,2,FALSE))</f>
        <v>4.8894999999999911</v>
      </c>
      <c r="D80" s="35">
        <f t="shared" si="2"/>
        <v>457744556941113.56</v>
      </c>
      <c r="E80" s="22"/>
      <c r="F80" s="36"/>
      <c r="G80" s="37"/>
      <c r="I80" s="24">
        <v>78</v>
      </c>
      <c r="J80" s="38">
        <f t="shared" ca="1" si="3"/>
        <v>26451</v>
      </c>
      <c r="K80" s="39">
        <f ca="1">IF(J80&gt;$J$2,1,IF(B80=B81,1*K81,B80*K81)/VLOOKUP(J80,Moeda!A$3:D$24,4,TRUE))</f>
        <v>1.0285817983455412</v>
      </c>
      <c r="L80" s="18">
        <f ca="1">VLOOKUP(J80,Moeda!A$3:D$24,4,TRUE)</f>
        <v>1</v>
      </c>
    </row>
    <row r="81" spans="1:12" s="18" customFormat="1" ht="20.100000000000001" customHeight="1" x14ac:dyDescent="0.2">
      <c r="A81" s="34">
        <v>26481</v>
      </c>
      <c r="B81" s="35">
        <f>IF($A81&gt;=$F$2,VLOOKUP($A81,'IPCA-E'!$A$3:$F$1000,3,FALSE),VLOOKUP($A81,FADT!$A$3:$C$1000,3,FALSE))</f>
        <v>1.0301813</v>
      </c>
      <c r="C81" s="40">
        <f>IF($A81&gt;=$F$2,VLOOKUP($A81,'IPCA-E'!$A$3:$F$1000,4,FALSE),VLOOKUP($A81,FADT!$A$3:$C$1000,2,FALSE))</f>
        <v>3.0181299999999966</v>
      </c>
      <c r="D81" s="35">
        <f t="shared" si="2"/>
        <v>436406462935864.5</v>
      </c>
      <c r="E81" s="22"/>
      <c r="F81" s="36"/>
      <c r="G81" s="37"/>
      <c r="I81" s="24">
        <v>79</v>
      </c>
      <c r="J81" s="38">
        <f t="shared" ca="1" si="3"/>
        <v>26481</v>
      </c>
      <c r="K81" s="39">
        <f ca="1">IF(J81&gt;$J$2,1,IF(B81=B82,1*K82,B81*K82)/VLOOKUP(J81,Moeda!A$3:D$24,4,TRUE))</f>
        <v>0.98063371295081136</v>
      </c>
      <c r="L81" s="18">
        <f ca="1">VLOOKUP(J81,Moeda!A$3:D$24,4,TRUE)</f>
        <v>1</v>
      </c>
    </row>
    <row r="82" spans="1:12" s="18" customFormat="1" ht="20.100000000000001" customHeight="1" x14ac:dyDescent="0.2">
      <c r="A82" s="34">
        <v>26512</v>
      </c>
      <c r="B82" s="35">
        <f>IF($A82&gt;=$F$2,VLOOKUP($A82,'IPCA-E'!$A$3:$F$1000,3,FALSE),VLOOKUP($A82,FADT!$A$3:$C$1000,3,FALSE))</f>
        <v>1.0301813</v>
      </c>
      <c r="C82" s="40">
        <f>IF($A82&gt;=$F$2,VLOOKUP($A82,'IPCA-E'!$A$3:$F$1000,4,FALSE),VLOOKUP($A82,FADT!$A$3:$C$1000,2,FALSE))</f>
        <v>3.0181299999999966</v>
      </c>
      <c r="D82" s="35">
        <f t="shared" si="2"/>
        <v>423621029556510.62</v>
      </c>
      <c r="E82" s="22"/>
      <c r="F82" s="36"/>
      <c r="G82" s="37"/>
      <c r="I82" s="24">
        <v>80</v>
      </c>
      <c r="J82" s="38">
        <f t="shared" ca="1" si="3"/>
        <v>26512</v>
      </c>
      <c r="K82" s="39">
        <f ca="1">IF(J82&gt;$J$2,1,IF(B82=B83,1*K83,B82*K83)/VLOOKUP(J82,Moeda!A$3:D$24,4,TRUE))</f>
        <v>0.98063371295081136</v>
      </c>
      <c r="L82" s="18">
        <f ca="1">VLOOKUP(J82,Moeda!A$3:D$24,4,TRUE)</f>
        <v>1</v>
      </c>
    </row>
    <row r="83" spans="1:12" s="18" customFormat="1" ht="20.100000000000001" customHeight="1" x14ac:dyDescent="0.2">
      <c r="A83" s="34">
        <v>26543</v>
      </c>
      <c r="B83" s="35">
        <f>IF($A83&gt;=$F$2,VLOOKUP($A83,'IPCA-E'!$A$3:$F$1000,3,FALSE),VLOOKUP($A83,FADT!$A$3:$C$1000,3,FALSE))</f>
        <v>1.0301813</v>
      </c>
      <c r="C83" s="40">
        <f>IF($A83&gt;=$F$2,VLOOKUP($A83,'IPCA-E'!$A$3:$F$1000,4,FALSE),VLOOKUP($A83,FADT!$A$3:$C$1000,2,FALSE))</f>
        <v>3.0181299999999966</v>
      </c>
      <c r="D83" s="35">
        <f t="shared" si="2"/>
        <v>411210171992551.81</v>
      </c>
      <c r="E83" s="22"/>
      <c r="F83" s="36"/>
      <c r="G83" s="37"/>
      <c r="I83" s="24">
        <v>81</v>
      </c>
      <c r="J83" s="38">
        <f t="shared" ca="1" si="3"/>
        <v>26543</v>
      </c>
      <c r="K83" s="39">
        <f ca="1">IF(J83&gt;$J$2,1,IF(B83=B84,1*K84,B83*K84)/VLOOKUP(J83,Moeda!A$3:D$24,4,TRUE))</f>
        <v>0.98063371295081136</v>
      </c>
      <c r="L83" s="18">
        <f ca="1">VLOOKUP(J83,Moeda!A$3:D$24,4,TRUE)</f>
        <v>1</v>
      </c>
    </row>
    <row r="84" spans="1:12" s="18" customFormat="1" ht="20.100000000000001" customHeight="1" x14ac:dyDescent="0.2">
      <c r="A84" s="34">
        <v>26573</v>
      </c>
      <c r="B84" s="35">
        <f>IF($A84&gt;=$F$2,VLOOKUP($A84,'IPCA-E'!$A$3:$F$1000,3,FALSE),VLOOKUP($A84,FADT!$A$3:$C$1000,3,FALSE))</f>
        <v>1.027846</v>
      </c>
      <c r="C84" s="40">
        <f>IF($A84&gt;=$F$2,VLOOKUP($A84,'IPCA-E'!$A$3:$F$1000,4,FALSE),VLOOKUP($A84,FADT!$A$3:$C$1000,2,FALSE))</f>
        <v>2.7846000000000037</v>
      </c>
      <c r="D84" s="35">
        <f t="shared" si="2"/>
        <v>399162916267798.5</v>
      </c>
      <c r="E84" s="22"/>
      <c r="F84" s="36"/>
      <c r="G84" s="37"/>
      <c r="I84" s="24">
        <v>82</v>
      </c>
      <c r="J84" s="38">
        <f t="shared" ca="1" si="3"/>
        <v>26573</v>
      </c>
      <c r="K84" s="39">
        <f ca="1">IF(J84&gt;$J$2,1,IF(B84=B85,1*K85,B84*K85)/VLOOKUP(J84,Moeda!A$3:D$24,4,TRUE))</f>
        <v>0.95190401238190925</v>
      </c>
      <c r="L84" s="18">
        <f ca="1">VLOOKUP(J84,Moeda!A$3:D$24,4,TRUE)</f>
        <v>1</v>
      </c>
    </row>
    <row r="85" spans="1:12" s="18" customFormat="1" ht="20.100000000000001" customHeight="1" x14ac:dyDescent="0.2">
      <c r="A85" s="34">
        <v>26604</v>
      </c>
      <c r="B85" s="35">
        <f>IF($A85&gt;=$F$2,VLOOKUP($A85,'IPCA-E'!$A$3:$F$1000,3,FALSE),VLOOKUP($A85,FADT!$A$3:$C$1000,3,FALSE))</f>
        <v>1.027846</v>
      </c>
      <c r="C85" s="40">
        <f>IF($A85&gt;=$F$2,VLOOKUP($A85,'IPCA-E'!$A$3:$F$1000,4,FALSE),VLOOKUP($A85,FADT!$A$3:$C$1000,2,FALSE))</f>
        <v>2.7846000000000037</v>
      </c>
      <c r="D85" s="35">
        <f t="shared" si="2"/>
        <v>388348951368005</v>
      </c>
      <c r="E85" s="22"/>
      <c r="F85" s="36"/>
      <c r="G85" s="37"/>
      <c r="I85" s="24">
        <v>83</v>
      </c>
      <c r="J85" s="38">
        <f t="shared" ca="1" si="3"/>
        <v>26604</v>
      </c>
      <c r="K85" s="39">
        <f ca="1">IF(J85&gt;$J$2,1,IF(B85=B86,1*K86,B85*K86)/VLOOKUP(J85,Moeda!A$3:D$24,4,TRUE))</f>
        <v>0.95190401238190925</v>
      </c>
      <c r="L85" s="18">
        <f ca="1">VLOOKUP(J85,Moeda!A$3:D$24,4,TRUE)</f>
        <v>1</v>
      </c>
    </row>
    <row r="86" spans="1:12" s="18" customFormat="1" ht="20.100000000000001" customHeight="1" x14ac:dyDescent="0.2">
      <c r="A86" s="34">
        <v>26634</v>
      </c>
      <c r="B86" s="35">
        <f>IF($A86&gt;=$F$2,VLOOKUP($A86,'IPCA-E'!$A$3:$F$1000,3,FALSE),VLOOKUP($A86,FADT!$A$3:$C$1000,3,FALSE))</f>
        <v>1.027846</v>
      </c>
      <c r="C86" s="40">
        <f>IF($A86&gt;=$F$2,VLOOKUP($A86,'IPCA-E'!$A$3:$F$1000,4,FALSE),VLOOKUP($A86,FADT!$A$3:$C$1000,2,FALSE))</f>
        <v>2.7846000000000037</v>
      </c>
      <c r="D86" s="35">
        <f t="shared" si="2"/>
        <v>377827954156561.37</v>
      </c>
      <c r="E86" s="22"/>
      <c r="F86" s="36"/>
      <c r="G86" s="37"/>
      <c r="I86" s="24">
        <v>84</v>
      </c>
      <c r="J86" s="38">
        <f t="shared" ca="1" si="3"/>
        <v>26634</v>
      </c>
      <c r="K86" s="39">
        <f ca="1">IF(J86&gt;$J$2,1,IF(B86=B87,1*K87,B86*K87)/VLOOKUP(J86,Moeda!A$3:D$24,4,TRUE))</f>
        <v>0.95190401238190925</v>
      </c>
      <c r="L86" s="18">
        <f ca="1">VLOOKUP(J86,Moeda!A$3:D$24,4,TRUE)</f>
        <v>1</v>
      </c>
    </row>
    <row r="87" spans="1:12" s="18" customFormat="1" ht="20.100000000000001" customHeight="1" x14ac:dyDescent="0.2">
      <c r="A87" s="34">
        <v>26665</v>
      </c>
      <c r="B87" s="35">
        <f>IF($A87&gt;=$F$2,VLOOKUP($A87,'IPCA-E'!$A$3:$F$1000,3,FALSE),VLOOKUP($A87,FADT!$A$3:$C$1000,3,FALSE))</f>
        <v>1.0327358</v>
      </c>
      <c r="C87" s="40">
        <f>IF($A87&gt;=$F$2,VLOOKUP($A87,'IPCA-E'!$A$3:$F$1000,4,FALSE),VLOOKUP($A87,FADT!$A$3:$C$1000,2,FALSE))</f>
        <v>3.2735799999999982</v>
      </c>
      <c r="D87" s="35">
        <f t="shared" si="2"/>
        <v>367591987667959.37</v>
      </c>
      <c r="E87" s="22"/>
      <c r="F87" s="36"/>
      <c r="G87" s="37"/>
      <c r="I87" s="24">
        <v>85</v>
      </c>
      <c r="J87" s="38">
        <f t="shared" ca="1" si="3"/>
        <v>26665</v>
      </c>
      <c r="K87" s="39">
        <f ca="1">IF(J87&gt;$J$2,1,IF(B87=B88,1*K88,B87*K88)/VLOOKUP(J87,Moeda!A$3:D$24,4,TRUE))</f>
        <v>0.92611540287349392</v>
      </c>
      <c r="L87" s="18">
        <f ca="1">VLOOKUP(J87,Moeda!A$3:D$24,4,TRUE)</f>
        <v>1</v>
      </c>
    </row>
    <row r="88" spans="1:12" s="18" customFormat="1" ht="20.100000000000001" customHeight="1" x14ac:dyDescent="0.2">
      <c r="A88" s="34">
        <v>26696</v>
      </c>
      <c r="B88" s="35">
        <f>IF($A88&gt;=$F$2,VLOOKUP($A88,'IPCA-E'!$A$3:$F$1000,3,FALSE),VLOOKUP($A88,FADT!$A$3:$C$1000,3,FALSE))</f>
        <v>1.0327358</v>
      </c>
      <c r="C88" s="40">
        <f>IF($A88&gt;=$F$2,VLOOKUP($A88,'IPCA-E'!$A$3:$F$1000,4,FALSE),VLOOKUP($A88,FADT!$A$3:$C$1000,2,FALSE))</f>
        <v>3.2735799999999982</v>
      </c>
      <c r="D88" s="35">
        <f t="shared" si="2"/>
        <v>355940006793566.56</v>
      </c>
      <c r="E88" s="22"/>
      <c r="F88" s="36"/>
      <c r="G88" s="37"/>
      <c r="I88" s="24">
        <v>86</v>
      </c>
      <c r="J88" s="38">
        <f t="shared" ca="1" si="3"/>
        <v>26696</v>
      </c>
      <c r="K88" s="39">
        <f ca="1">IF(J88&gt;$J$2,1,IF(B88=B89,1*K89,B88*K89)/VLOOKUP(J88,Moeda!A$3:D$24,4,TRUE))</f>
        <v>0.92611540287349392</v>
      </c>
      <c r="L88" s="18">
        <f ca="1">VLOOKUP(J88,Moeda!A$3:D$24,4,TRUE)</f>
        <v>1</v>
      </c>
    </row>
    <row r="89" spans="1:12" s="18" customFormat="1" ht="20.100000000000001" customHeight="1" x14ac:dyDescent="0.2">
      <c r="A89" s="34">
        <v>26724</v>
      </c>
      <c r="B89" s="35">
        <f>IF($A89&gt;=$F$2,VLOOKUP($A89,'IPCA-E'!$A$3:$F$1000,3,FALSE),VLOOKUP($A89,FADT!$A$3:$C$1000,3,FALSE))</f>
        <v>1.0327358</v>
      </c>
      <c r="C89" s="40">
        <f>IF($A89&gt;=$F$2,VLOOKUP($A89,'IPCA-E'!$A$3:$F$1000,4,FALSE),VLOOKUP($A89,FADT!$A$3:$C$1000,2,FALSE))</f>
        <v>3.2735799999999982</v>
      </c>
      <c r="D89" s="35">
        <f t="shared" si="2"/>
        <v>344657371995399.56</v>
      </c>
      <c r="E89" s="22"/>
      <c r="F89" s="36"/>
      <c r="G89" s="37"/>
      <c r="I89" s="24">
        <v>87</v>
      </c>
      <c r="J89" s="38">
        <f t="shared" ca="1" si="3"/>
        <v>26724</v>
      </c>
      <c r="K89" s="39">
        <f ca="1">IF(J89&gt;$J$2,1,IF(B89=B90,1*K90,B89*K90)/VLOOKUP(J89,Moeda!A$3:D$24,4,TRUE))</f>
        <v>0.92611540287349392</v>
      </c>
      <c r="L89" s="18">
        <f ca="1">VLOOKUP(J89,Moeda!A$3:D$24,4,TRUE)</f>
        <v>1</v>
      </c>
    </row>
    <row r="90" spans="1:12" s="18" customFormat="1" ht="20.100000000000001" customHeight="1" x14ac:dyDescent="0.2">
      <c r="A90" s="34">
        <v>26755</v>
      </c>
      <c r="B90" s="35">
        <f>IF($A90&gt;=$F$2,VLOOKUP($A90,'IPCA-E'!$A$3:$F$1000,3,FALSE),VLOOKUP($A90,FADT!$A$3:$C$1000,3,FALSE))</f>
        <v>1.0356605999999999</v>
      </c>
      <c r="C90" s="40">
        <f>IF($A90&gt;=$F$2,VLOOKUP($A90,'IPCA-E'!$A$3:$F$1000,4,FALSE),VLOOKUP($A90,FADT!$A$3:$C$1000,2,FALSE))</f>
        <v>3.5660599999999931</v>
      </c>
      <c r="D90" s="35">
        <f t="shared" si="2"/>
        <v>333732375691246.06</v>
      </c>
      <c r="E90" s="22"/>
      <c r="F90" s="36"/>
      <c r="G90" s="37"/>
      <c r="I90" s="24">
        <v>88</v>
      </c>
      <c r="J90" s="38">
        <f t="shared" ca="1" si="3"/>
        <v>26755</v>
      </c>
      <c r="K90" s="39">
        <f ca="1">IF(J90&gt;$J$2,1,IF(B90=B91,1*K91,B90*K91)/VLOOKUP(J90,Moeda!A$3:D$24,4,TRUE))</f>
        <v>0.89675927073845407</v>
      </c>
      <c r="L90" s="18">
        <f ca="1">VLOOKUP(J90,Moeda!A$3:D$24,4,TRUE)</f>
        <v>1</v>
      </c>
    </row>
    <row r="91" spans="1:12" s="18" customFormat="1" ht="20.100000000000001" customHeight="1" x14ac:dyDescent="0.2">
      <c r="A91" s="34">
        <v>26785</v>
      </c>
      <c r="B91" s="35">
        <f>IF($A91&gt;=$F$2,VLOOKUP($A91,'IPCA-E'!$A$3:$F$1000,3,FALSE),VLOOKUP($A91,FADT!$A$3:$C$1000,3,FALSE))</f>
        <v>1.0356605999999999</v>
      </c>
      <c r="C91" s="40">
        <f>IF($A91&gt;=$F$2,VLOOKUP($A91,'IPCA-E'!$A$3:$F$1000,4,FALSE),VLOOKUP($A91,FADT!$A$3:$C$1000,2,FALSE))</f>
        <v>3.5660599999999931</v>
      </c>
      <c r="D91" s="35">
        <f t="shared" si="2"/>
        <v>322241065935351.87</v>
      </c>
      <c r="E91" s="22"/>
      <c r="F91" s="36"/>
      <c r="G91" s="37"/>
      <c r="I91" s="24">
        <v>89</v>
      </c>
      <c r="J91" s="38">
        <f t="shared" ca="1" si="3"/>
        <v>26785</v>
      </c>
      <c r="K91" s="39">
        <f ca="1">IF(J91&gt;$J$2,1,IF(B91=B92,1*K92,B91*K92)/VLOOKUP(J91,Moeda!A$3:D$24,4,TRUE))</f>
        <v>0.89675927073845407</v>
      </c>
      <c r="L91" s="18">
        <f ca="1">VLOOKUP(J91,Moeda!A$3:D$24,4,TRUE)</f>
        <v>1</v>
      </c>
    </row>
    <row r="92" spans="1:12" s="18" customFormat="1" ht="20.100000000000001" customHeight="1" x14ac:dyDescent="0.2">
      <c r="A92" s="34">
        <v>26816</v>
      </c>
      <c r="B92" s="35">
        <f>IF($A92&gt;=$F$2,VLOOKUP($A92,'IPCA-E'!$A$3:$F$1000,3,FALSE),VLOOKUP($A92,FADT!$A$3:$C$1000,3,FALSE))</f>
        <v>1.0356605999999999</v>
      </c>
      <c r="C92" s="40">
        <f>IF($A92&gt;=$F$2,VLOOKUP($A92,'IPCA-E'!$A$3:$F$1000,4,FALSE),VLOOKUP($A92,FADT!$A$3:$C$1000,2,FALSE))</f>
        <v>3.5660599999999931</v>
      </c>
      <c r="D92" s="35">
        <f t="shared" si="2"/>
        <v>311145433103617.06</v>
      </c>
      <c r="E92" s="22"/>
      <c r="F92" s="36"/>
      <c r="G92" s="37"/>
      <c r="I92" s="24">
        <v>90</v>
      </c>
      <c r="J92" s="38">
        <f t="shared" ca="1" si="3"/>
        <v>26816</v>
      </c>
      <c r="K92" s="39">
        <f ca="1">IF(J92&gt;$J$2,1,IF(B92=B93,1*K93,B92*K93)/VLOOKUP(J92,Moeda!A$3:D$24,4,TRUE))</f>
        <v>0.89675927073845407</v>
      </c>
      <c r="L92" s="18">
        <f ca="1">VLOOKUP(J92,Moeda!A$3:D$24,4,TRUE)</f>
        <v>1</v>
      </c>
    </row>
    <row r="93" spans="1:12" s="18" customFormat="1" ht="20.100000000000001" customHeight="1" x14ac:dyDescent="0.2">
      <c r="A93" s="34">
        <v>26846</v>
      </c>
      <c r="B93" s="35">
        <f>IF($A93&gt;=$F$2,VLOOKUP($A93,'IPCA-E'!$A$3:$F$1000,3,FALSE),VLOOKUP($A93,FADT!$A$3:$C$1000,3,FALSE))</f>
        <v>1.0273093</v>
      </c>
      <c r="C93" s="40">
        <f>IF($A93&gt;=$F$2,VLOOKUP($A93,'IPCA-E'!$A$3:$F$1000,4,FALSE),VLOOKUP($A93,FADT!$A$3:$C$1000,2,FALSE))</f>
        <v>2.7309299999999981</v>
      </c>
      <c r="D93" s="35">
        <f t="shared" si="2"/>
        <v>300431852967677.94</v>
      </c>
      <c r="E93" s="22"/>
      <c r="F93" s="36"/>
      <c r="G93" s="37"/>
      <c r="I93" s="24">
        <v>91</v>
      </c>
      <c r="J93" s="38">
        <f t="shared" ca="1" si="3"/>
        <v>26846</v>
      </c>
      <c r="K93" s="39">
        <f ca="1">IF(J93&gt;$J$2,1,IF(B93=B94,1*K94,B93*K94)/VLOOKUP(J93,Moeda!A$3:D$24,4,TRUE))</f>
        <v>0.86588141978023891</v>
      </c>
      <c r="L93" s="18">
        <f ca="1">VLOOKUP(J93,Moeda!A$3:D$24,4,TRUE)</f>
        <v>1</v>
      </c>
    </row>
    <row r="94" spans="1:12" s="18" customFormat="1" ht="20.100000000000001" customHeight="1" x14ac:dyDescent="0.2">
      <c r="A94" s="34">
        <v>26877</v>
      </c>
      <c r="B94" s="35">
        <f>IF($A94&gt;=$F$2,VLOOKUP($A94,'IPCA-E'!$A$3:$F$1000,3,FALSE),VLOOKUP($A94,FADT!$A$3:$C$1000,3,FALSE))</f>
        <v>1.0273093</v>
      </c>
      <c r="C94" s="40">
        <f>IF($A94&gt;=$F$2,VLOOKUP($A94,'IPCA-E'!$A$3:$F$1000,4,FALSE),VLOOKUP($A94,FADT!$A$3:$C$1000,2,FALSE))</f>
        <v>2.7309299999999981</v>
      </c>
      <c r="D94" s="35">
        <f t="shared" si="2"/>
        <v>292445374501796.06</v>
      </c>
      <c r="E94" s="22"/>
      <c r="F94" s="36"/>
      <c r="G94" s="37"/>
      <c r="I94" s="24">
        <v>92</v>
      </c>
      <c r="J94" s="38">
        <f t="shared" ca="1" si="3"/>
        <v>26877</v>
      </c>
      <c r="K94" s="39">
        <f ca="1">IF(J94&gt;$J$2,1,IF(B94=B95,1*K95,B94*K95)/VLOOKUP(J94,Moeda!A$3:D$24,4,TRUE))</f>
        <v>0.86588141978023891</v>
      </c>
      <c r="L94" s="18">
        <f ca="1">VLOOKUP(J94,Moeda!A$3:D$24,4,TRUE)</f>
        <v>1</v>
      </c>
    </row>
    <row r="95" spans="1:12" s="18" customFormat="1" ht="20.100000000000001" customHeight="1" x14ac:dyDescent="0.2">
      <c r="A95" s="34">
        <v>26908</v>
      </c>
      <c r="B95" s="35">
        <f>IF($A95&gt;=$F$2,VLOOKUP($A95,'IPCA-E'!$A$3:$F$1000,3,FALSE),VLOOKUP($A95,FADT!$A$3:$C$1000,3,FALSE))</f>
        <v>1.0273093</v>
      </c>
      <c r="C95" s="40">
        <f>IF($A95&gt;=$F$2,VLOOKUP($A95,'IPCA-E'!$A$3:$F$1000,4,FALSE),VLOOKUP($A95,FADT!$A$3:$C$1000,2,FALSE))</f>
        <v>2.7309299999999981</v>
      </c>
      <c r="D95" s="35">
        <f t="shared" si="2"/>
        <v>284671203211920.75</v>
      </c>
      <c r="E95" s="22"/>
      <c r="F95" s="36"/>
      <c r="G95" s="37"/>
      <c r="I95" s="24">
        <v>93</v>
      </c>
      <c r="J95" s="38">
        <f t="shared" ca="1" si="3"/>
        <v>26908</v>
      </c>
      <c r="K95" s="39">
        <f ca="1">IF(J95&gt;$J$2,1,IF(B95=B96,1*K96,B95*K96)/VLOOKUP(J95,Moeda!A$3:D$24,4,TRUE))</f>
        <v>0.86588141978023891</v>
      </c>
      <c r="L95" s="18">
        <f ca="1">VLOOKUP(J95,Moeda!A$3:D$24,4,TRUE)</f>
        <v>1</v>
      </c>
    </row>
    <row r="96" spans="1:12" s="18" customFormat="1" ht="20.100000000000001" customHeight="1" x14ac:dyDescent="0.2">
      <c r="A96" s="34">
        <v>26938</v>
      </c>
      <c r="B96" s="35">
        <f>IF($A96&gt;=$F$2,VLOOKUP($A96,'IPCA-E'!$A$3:$F$1000,3,FALSE),VLOOKUP($A96,FADT!$A$3:$C$1000,3,FALSE))</f>
        <v>1.0353147</v>
      </c>
      <c r="C96" s="40">
        <f>IF($A96&gt;=$F$2,VLOOKUP($A96,'IPCA-E'!$A$3:$F$1000,4,FALSE),VLOOKUP($A96,FADT!$A$3:$C$1000,2,FALSE))</f>
        <v>3.5314700000000032</v>
      </c>
      <c r="D96" s="35">
        <f t="shared" si="2"/>
        <v>277103695266771.91</v>
      </c>
      <c r="E96" s="22"/>
      <c r="F96" s="36"/>
      <c r="G96" s="37"/>
      <c r="I96" s="24">
        <v>94</v>
      </c>
      <c r="J96" s="38">
        <f t="shared" ca="1" si="3"/>
        <v>26938</v>
      </c>
      <c r="K96" s="39">
        <f ca="1">IF(J96&gt;$J$2,1,IF(B96=B97,1*K97,B96*K97)/VLOOKUP(J96,Moeda!A$3:D$24,4,TRUE))</f>
        <v>0.84286341005599674</v>
      </c>
      <c r="L96" s="18">
        <f ca="1">VLOOKUP(J96,Moeda!A$3:D$24,4,TRUE)</f>
        <v>1</v>
      </c>
    </row>
    <row r="97" spans="1:12" s="18" customFormat="1" ht="20.100000000000001" customHeight="1" x14ac:dyDescent="0.2">
      <c r="A97" s="34">
        <v>26969</v>
      </c>
      <c r="B97" s="35">
        <f>IF($A97&gt;=$F$2,VLOOKUP($A97,'IPCA-E'!$A$3:$F$1000,3,FALSE),VLOOKUP($A97,FADT!$A$3:$C$1000,3,FALSE))</f>
        <v>1.0353147</v>
      </c>
      <c r="C97" s="40">
        <f>IF($A97&gt;=$F$2,VLOOKUP($A97,'IPCA-E'!$A$3:$F$1000,4,FALSE),VLOOKUP($A97,FADT!$A$3:$C$1000,2,FALSE))</f>
        <v>3.5314700000000032</v>
      </c>
      <c r="D97" s="35">
        <f t="shared" si="2"/>
        <v>267651657285240.81</v>
      </c>
      <c r="E97" s="22"/>
      <c r="F97" s="36"/>
      <c r="G97" s="37"/>
      <c r="I97" s="24">
        <v>95</v>
      </c>
      <c r="J97" s="38">
        <f t="shared" ca="1" si="3"/>
        <v>26969</v>
      </c>
      <c r="K97" s="39">
        <f ca="1">IF(J97&gt;$J$2,1,IF(B97=B98,1*K98,B97*K98)/VLOOKUP(J97,Moeda!A$3:D$24,4,TRUE))</f>
        <v>0.84286341005599674</v>
      </c>
      <c r="L97" s="18">
        <f ca="1">VLOOKUP(J97,Moeda!A$3:D$24,4,TRUE)</f>
        <v>1</v>
      </c>
    </row>
    <row r="98" spans="1:12" s="18" customFormat="1" ht="20.100000000000001" customHeight="1" x14ac:dyDescent="0.2">
      <c r="A98" s="34">
        <v>26999</v>
      </c>
      <c r="B98" s="35">
        <f>IF($A98&gt;=$F$2,VLOOKUP($A98,'IPCA-E'!$A$3:$F$1000,3,FALSE),VLOOKUP($A98,FADT!$A$3:$C$1000,3,FALSE))</f>
        <v>1.0353147</v>
      </c>
      <c r="C98" s="40">
        <f>IF($A98&gt;=$F$2,VLOOKUP($A98,'IPCA-E'!$A$3:$F$1000,4,FALSE),VLOOKUP($A98,FADT!$A$3:$C$1000,2,FALSE))</f>
        <v>3.5314700000000032</v>
      </c>
      <c r="D98" s="35">
        <f t="shared" si="2"/>
        <v>258522029374489.53</v>
      </c>
      <c r="E98" s="22"/>
      <c r="F98" s="36"/>
      <c r="G98" s="37"/>
      <c r="I98" s="24">
        <v>96</v>
      </c>
      <c r="J98" s="38">
        <f t="shared" ca="1" si="3"/>
        <v>26999</v>
      </c>
      <c r="K98" s="39">
        <f ca="1">IF(J98&gt;$J$2,1,IF(B98=B99,1*K99,B98*K99)/VLOOKUP(J98,Moeda!A$3:D$24,4,TRUE))</f>
        <v>0.84286341005599674</v>
      </c>
      <c r="L98" s="18">
        <f ca="1">VLOOKUP(J98,Moeda!A$3:D$24,4,TRUE)</f>
        <v>1</v>
      </c>
    </row>
    <row r="99" spans="1:12" s="18" customFormat="1" ht="20.100000000000001" customHeight="1" x14ac:dyDescent="0.2">
      <c r="A99" s="34">
        <v>27030</v>
      </c>
      <c r="B99" s="35">
        <f>IF($A99&gt;=$F$2,VLOOKUP($A99,'IPCA-E'!$A$3:$F$1000,3,FALSE),VLOOKUP($A99,FADT!$A$3:$C$1000,3,FALSE))</f>
        <v>1.0385766000000001</v>
      </c>
      <c r="C99" s="40">
        <f>IF($A99&gt;=$F$2,VLOOKUP($A99,'IPCA-E'!$A$3:$F$1000,4,FALSE),VLOOKUP($A99,FADT!$A$3:$C$1000,2,FALSE))</f>
        <v>3.8576600000000072</v>
      </c>
      <c r="D99" s="35">
        <f t="shared" si="2"/>
        <v>249703814091009.75</v>
      </c>
      <c r="E99" s="22"/>
      <c r="F99" s="36"/>
      <c r="G99" s="37"/>
      <c r="I99" s="24">
        <v>97</v>
      </c>
      <c r="J99" s="38">
        <f t="shared" ca="1" si="3"/>
        <v>27030</v>
      </c>
      <c r="K99" s="39">
        <f ca="1">IF(J99&gt;$J$2,1,IF(B99=B100,1*K100,B99*K100)/VLOOKUP(J99,Moeda!A$3:D$24,4,TRUE))</f>
        <v>0.81411324504133542</v>
      </c>
      <c r="L99" s="18">
        <f ca="1">VLOOKUP(J99,Moeda!A$3:D$24,4,TRUE)</f>
        <v>1</v>
      </c>
    </row>
    <row r="100" spans="1:12" s="18" customFormat="1" ht="20.100000000000001" customHeight="1" x14ac:dyDescent="0.2">
      <c r="A100" s="34">
        <v>27061</v>
      </c>
      <c r="B100" s="35">
        <f>IF($A100&gt;=$F$2,VLOOKUP($A100,'IPCA-E'!$A$3:$F$1000,3,FALSE),VLOOKUP($A100,FADT!$A$3:$C$1000,3,FALSE))</f>
        <v>1.0385766000000001</v>
      </c>
      <c r="C100" s="40">
        <f>IF($A100&gt;=$F$2,VLOOKUP($A100,'IPCA-E'!$A$3:$F$1000,4,FALSE),VLOOKUP($A100,FADT!$A$3:$C$1000,2,FALSE))</f>
        <v>3.8576600000000072</v>
      </c>
      <c r="D100" s="35">
        <f t="shared" si="2"/>
        <v>240428885159755.91</v>
      </c>
      <c r="E100" s="22"/>
      <c r="F100" s="36"/>
      <c r="G100" s="37"/>
      <c r="I100" s="24">
        <v>98</v>
      </c>
      <c r="J100" s="38">
        <f t="shared" ca="1" si="3"/>
        <v>27061</v>
      </c>
      <c r="K100" s="39">
        <f ca="1">IF(J100&gt;$J$2,1,IF(B100=B101,1*K101,B100*K101)/VLOOKUP(J100,Moeda!A$3:D$24,4,TRUE))</f>
        <v>0.81411324504133542</v>
      </c>
      <c r="L100" s="18">
        <f ca="1">VLOOKUP(J100,Moeda!A$3:D$24,4,TRUE)</f>
        <v>1</v>
      </c>
    </row>
    <row r="101" spans="1:12" s="18" customFormat="1" ht="20.100000000000001" customHeight="1" x14ac:dyDescent="0.2">
      <c r="A101" s="34">
        <v>27089</v>
      </c>
      <c r="B101" s="35">
        <f>IF($A101&gt;=$F$2,VLOOKUP($A101,'IPCA-E'!$A$3:$F$1000,3,FALSE),VLOOKUP($A101,FADT!$A$3:$C$1000,3,FALSE))</f>
        <v>1.0385766000000001</v>
      </c>
      <c r="C101" s="40">
        <f>IF($A101&gt;=$F$2,VLOOKUP($A101,'IPCA-E'!$A$3:$F$1000,4,FALSE),VLOOKUP($A101,FADT!$A$3:$C$1000,2,FALSE))</f>
        <v>3.8576600000000072</v>
      </c>
      <c r="D101" s="35">
        <f t="shared" si="2"/>
        <v>231498461605774.56</v>
      </c>
      <c r="E101" s="22"/>
      <c r="F101" s="36"/>
      <c r="G101" s="37"/>
      <c r="I101" s="24">
        <v>99</v>
      </c>
      <c r="J101" s="38">
        <f t="shared" ca="1" si="3"/>
        <v>27089</v>
      </c>
      <c r="K101" s="39">
        <f ca="1">IF(J101&gt;$J$2,1,IF(B101=B102,1*K102,B101*K102)/VLOOKUP(J101,Moeda!A$3:D$24,4,TRUE))</f>
        <v>0.81411324504133542</v>
      </c>
      <c r="L101" s="18">
        <f ca="1">VLOOKUP(J101,Moeda!A$3:D$24,4,TRUE)</f>
        <v>1</v>
      </c>
    </row>
    <row r="102" spans="1:12" s="18" customFormat="1" ht="20.100000000000001" customHeight="1" x14ac:dyDescent="0.2">
      <c r="A102" s="34">
        <v>27120</v>
      </c>
      <c r="B102" s="35">
        <f>IF($A102&gt;=$F$2,VLOOKUP($A102,'IPCA-E'!$A$3:$F$1000,3,FALSE),VLOOKUP($A102,FADT!$A$3:$C$1000,3,FALSE))</f>
        <v>1.072495</v>
      </c>
      <c r="C102" s="40">
        <f>IF($A102&gt;=$F$2,VLOOKUP($A102,'IPCA-E'!$A$3:$F$1000,4,FALSE),VLOOKUP($A102,FADT!$A$3:$C$1000,2,FALSE))</f>
        <v>7.2494999999999976</v>
      </c>
      <c r="D102" s="35">
        <f t="shared" si="2"/>
        <v>222899747217272.72</v>
      </c>
      <c r="E102" s="22"/>
      <c r="F102" s="36"/>
      <c r="G102" s="37"/>
      <c r="I102" s="24">
        <v>100</v>
      </c>
      <c r="J102" s="38">
        <f t="shared" ca="1" si="3"/>
        <v>27120</v>
      </c>
      <c r="K102" s="39">
        <f ca="1">IF(J102&gt;$J$2,1,IF(B102=B103,1*K103,B102*K103)/VLOOKUP(J102,Moeda!A$3:D$24,4,TRUE))</f>
        <v>0.78387404938772487</v>
      </c>
      <c r="L102" s="18">
        <f ca="1">VLOOKUP(J102,Moeda!A$3:D$24,4,TRUE)</f>
        <v>1</v>
      </c>
    </row>
    <row r="103" spans="1:12" s="18" customFormat="1" ht="20.100000000000001" customHeight="1" x14ac:dyDescent="0.2">
      <c r="A103" s="34">
        <v>27150</v>
      </c>
      <c r="B103" s="35">
        <f>IF($A103&gt;=$F$2,VLOOKUP($A103,'IPCA-E'!$A$3:$F$1000,3,FALSE),VLOOKUP($A103,FADT!$A$3:$C$1000,3,FALSE))</f>
        <v>1.072495</v>
      </c>
      <c r="C103" s="40">
        <f>IF($A103&gt;=$F$2,VLOOKUP($A103,'IPCA-E'!$A$3:$F$1000,4,FALSE),VLOOKUP($A103,FADT!$A$3:$C$1000,2,FALSE))</f>
        <v>7.2494999999999976</v>
      </c>
      <c r="D103" s="35">
        <f t="shared" si="2"/>
        <v>207832901055270.87</v>
      </c>
      <c r="E103" s="22"/>
      <c r="F103" s="36"/>
      <c r="G103" s="37"/>
      <c r="I103" s="24">
        <v>101</v>
      </c>
      <c r="J103" s="38">
        <f t="shared" ca="1" si="3"/>
        <v>27150</v>
      </c>
      <c r="K103" s="39">
        <f ca="1">IF(J103&gt;$J$2,1,IF(B103=B104,1*K104,B103*K104)/VLOOKUP(J103,Moeda!A$3:D$24,4,TRUE))</f>
        <v>0.78387404938772487</v>
      </c>
      <c r="L103" s="18">
        <f ca="1">VLOOKUP(J103,Moeda!A$3:D$24,4,TRUE)</f>
        <v>1</v>
      </c>
    </row>
    <row r="104" spans="1:12" s="18" customFormat="1" ht="20.100000000000001" customHeight="1" x14ac:dyDescent="0.2">
      <c r="A104" s="34">
        <v>27181</v>
      </c>
      <c r="B104" s="35">
        <f>IF($A104&gt;=$F$2,VLOOKUP($A104,'IPCA-E'!$A$3:$F$1000,3,FALSE),VLOOKUP($A104,FADT!$A$3:$C$1000,3,FALSE))</f>
        <v>1.072495</v>
      </c>
      <c r="C104" s="40">
        <f>IF($A104&gt;=$F$2,VLOOKUP($A104,'IPCA-E'!$A$3:$F$1000,4,FALSE),VLOOKUP($A104,FADT!$A$3:$C$1000,2,FALSE))</f>
        <v>7.2494999999999976</v>
      </c>
      <c r="D104" s="35">
        <f t="shared" si="2"/>
        <v>193784494151740.47</v>
      </c>
      <c r="E104" s="22"/>
      <c r="F104" s="36"/>
      <c r="G104" s="37"/>
      <c r="I104" s="24">
        <v>102</v>
      </c>
      <c r="J104" s="38">
        <f t="shared" ca="1" si="3"/>
        <v>27181</v>
      </c>
      <c r="K104" s="39">
        <f ca="1">IF(J104&gt;$J$2,1,IF(B104=B105,1*K105,B104*K105)/VLOOKUP(J104,Moeda!A$3:D$24,4,TRUE))</f>
        <v>0.78387404938772487</v>
      </c>
      <c r="L104" s="18">
        <f ca="1">VLOOKUP(J104,Moeda!A$3:D$24,4,TRUE)</f>
        <v>1</v>
      </c>
    </row>
    <row r="105" spans="1:12" s="18" customFormat="1" ht="20.100000000000001" customHeight="1" x14ac:dyDescent="0.2">
      <c r="A105" s="34">
        <v>27211</v>
      </c>
      <c r="B105" s="35">
        <f>IF($A105&gt;=$F$2,VLOOKUP($A105,'IPCA-E'!$A$3:$F$1000,3,FALSE),VLOOKUP($A105,FADT!$A$3:$C$1000,3,FALSE))</f>
        <v>1.1347436</v>
      </c>
      <c r="C105" s="40">
        <f>IF($A105&gt;=$F$2,VLOOKUP($A105,'IPCA-E'!$A$3:$F$1000,4,FALSE),VLOOKUP($A105,FADT!$A$3:$C$1000,2,FALSE))</f>
        <v>13.474359999999997</v>
      </c>
      <c r="D105" s="35">
        <f t="shared" si="2"/>
        <v>180685685389433.5</v>
      </c>
      <c r="E105" s="22"/>
      <c r="F105" s="36"/>
      <c r="G105" s="37"/>
      <c r="I105" s="24">
        <v>103</v>
      </c>
      <c r="J105" s="38">
        <f t="shared" ca="1" si="3"/>
        <v>27211</v>
      </c>
      <c r="K105" s="39">
        <f ca="1">IF(J105&gt;$J$2,1,IF(B105=B106,1*K106,B105*K106)/VLOOKUP(J105,Moeda!A$3:D$24,4,TRUE))</f>
        <v>0.73088830193868026</v>
      </c>
      <c r="L105" s="18">
        <f ca="1">VLOOKUP(J105,Moeda!A$3:D$24,4,TRUE)</f>
        <v>1</v>
      </c>
    </row>
    <row r="106" spans="1:12" s="18" customFormat="1" ht="20.100000000000001" customHeight="1" x14ac:dyDescent="0.2">
      <c r="A106" s="34">
        <v>27242</v>
      </c>
      <c r="B106" s="35">
        <f>IF($A106&gt;=$F$2,VLOOKUP($A106,'IPCA-E'!$A$3:$F$1000,3,FALSE),VLOOKUP($A106,FADT!$A$3:$C$1000,3,FALSE))</f>
        <v>1.1347436</v>
      </c>
      <c r="C106" s="40">
        <f>IF($A106&gt;=$F$2,VLOOKUP($A106,'IPCA-E'!$A$3:$F$1000,4,FALSE),VLOOKUP($A106,FADT!$A$3:$C$1000,2,FALSE))</f>
        <v>13.474359999999997</v>
      </c>
      <c r="D106" s="35">
        <f t="shared" si="2"/>
        <v>159230407106445.47</v>
      </c>
      <c r="E106" s="22"/>
      <c r="F106" s="36"/>
      <c r="G106" s="37"/>
      <c r="I106" s="24">
        <v>104</v>
      </c>
      <c r="J106" s="38">
        <f t="shared" ca="1" si="3"/>
        <v>27242</v>
      </c>
      <c r="K106" s="39">
        <f ca="1">IF(J106&gt;$J$2,1,IF(B106=B107,1*K107,B106*K107)/VLOOKUP(J106,Moeda!A$3:D$24,4,TRUE))</f>
        <v>0.73088830193868026</v>
      </c>
      <c r="L106" s="18">
        <f ca="1">VLOOKUP(J106,Moeda!A$3:D$24,4,TRUE)</f>
        <v>1</v>
      </c>
    </row>
    <row r="107" spans="1:12" s="18" customFormat="1" ht="20.100000000000001" customHeight="1" x14ac:dyDescent="0.2">
      <c r="A107" s="34">
        <v>27273</v>
      </c>
      <c r="B107" s="35">
        <f>IF($A107&gt;=$F$2,VLOOKUP($A107,'IPCA-E'!$A$3:$F$1000,3,FALSE),VLOOKUP($A107,FADT!$A$3:$C$1000,3,FALSE))</f>
        <v>1.1347436</v>
      </c>
      <c r="C107" s="40">
        <f>IF($A107&gt;=$F$2,VLOOKUP($A107,'IPCA-E'!$A$3:$F$1000,4,FALSE),VLOOKUP($A107,FADT!$A$3:$C$1000,2,FALSE))</f>
        <v>13.474359999999997</v>
      </c>
      <c r="D107" s="35">
        <f t="shared" si="2"/>
        <v>140322806937572.03</v>
      </c>
      <c r="E107" s="22"/>
      <c r="F107" s="36"/>
      <c r="G107" s="37"/>
      <c r="I107" s="24">
        <v>105</v>
      </c>
      <c r="J107" s="38">
        <f t="shared" ca="1" si="3"/>
        <v>27273</v>
      </c>
      <c r="K107" s="39">
        <f ca="1">IF(J107&gt;$J$2,1,IF(B107=B108,1*K108,B107*K108)/VLOOKUP(J107,Moeda!A$3:D$24,4,TRUE))</f>
        <v>0.73088830193868026</v>
      </c>
      <c r="L107" s="18">
        <f ca="1">VLOOKUP(J107,Moeda!A$3:D$24,4,TRUE)</f>
        <v>1</v>
      </c>
    </row>
    <row r="108" spans="1:12" s="18" customFormat="1" ht="20.100000000000001" customHeight="1" x14ac:dyDescent="0.2">
      <c r="A108" s="41">
        <v>27303</v>
      </c>
      <c r="B108" s="35">
        <f>IF($A108&gt;=$F$2,VLOOKUP($A108,'IPCA-E'!$A$3:$F$1000,3,FALSE),VLOOKUP($A108,FADT!$A$3:$C$1000,3,FALSE))</f>
        <v>1.0476932999999999</v>
      </c>
      <c r="C108" s="40">
        <f>IF($A108&gt;=$F$2,VLOOKUP($A108,'IPCA-E'!$A$3:$F$1000,4,FALSE),VLOOKUP($A108,FADT!$A$3:$C$1000,2,FALSE))</f>
        <v>4.7693299999999939</v>
      </c>
      <c r="D108" s="35">
        <f t="shared" si="2"/>
        <v>123660364277509.06</v>
      </c>
      <c r="E108" s="22"/>
      <c r="F108" s="36"/>
      <c r="G108" s="37"/>
      <c r="I108" s="24">
        <v>106</v>
      </c>
      <c r="J108" s="38">
        <f t="shared" ca="1" si="3"/>
        <v>27303</v>
      </c>
      <c r="K108" s="39">
        <f ca="1">IF(J108&gt;$J$2,1,IF(B108=B109,1*K109,B108*K109)/VLOOKUP(J108,Moeda!A$3:D$24,4,TRUE))</f>
        <v>0.64409995521338947</v>
      </c>
      <c r="L108" s="18">
        <f ca="1">VLOOKUP(J108,Moeda!A$3:D$24,4,TRUE)</f>
        <v>1</v>
      </c>
    </row>
    <row r="109" spans="1:12" s="18" customFormat="1" ht="20.100000000000001" customHeight="1" x14ac:dyDescent="0.2">
      <c r="A109" s="37">
        <v>27334</v>
      </c>
      <c r="B109" s="35">
        <f>IF($A109&gt;=$F$2,VLOOKUP($A109,'IPCA-E'!$A$3:$F$1000,3,FALSE),VLOOKUP($A109,FADT!$A$3:$C$1000,3,FALSE))</f>
        <v>1.0476932999999999</v>
      </c>
      <c r="C109" s="40">
        <f>IF($A109&gt;=$F$2,VLOOKUP($A109,'IPCA-E'!$A$3:$F$1000,4,FALSE),VLOOKUP($A109,FADT!$A$3:$C$1000,2,FALSE))</f>
        <v>4.7693299999999939</v>
      </c>
      <c r="D109" s="35">
        <f t="shared" si="2"/>
        <v>118031072907986.59</v>
      </c>
      <c r="E109" s="42"/>
      <c r="F109" s="36"/>
      <c r="G109" s="37"/>
      <c r="I109" s="24">
        <v>107</v>
      </c>
      <c r="J109" s="38">
        <f t="shared" ca="1" si="3"/>
        <v>27334</v>
      </c>
      <c r="K109" s="39">
        <f ca="1">IF(J109&gt;$J$2,1,IF(B109=B110,1*K110,B109*K110)/VLOOKUP(J109,Moeda!A$3:D$24,4,TRUE))</f>
        <v>0.64409995521338947</v>
      </c>
      <c r="L109" s="18">
        <f ca="1">VLOOKUP(J109,Moeda!A$3:D$24,4,TRUE)</f>
        <v>1</v>
      </c>
    </row>
    <row r="110" spans="1:12" s="18" customFormat="1" ht="20.100000000000001" customHeight="1" x14ac:dyDescent="0.2">
      <c r="A110" s="37">
        <v>27364</v>
      </c>
      <c r="B110" s="35">
        <f>IF($A110&gt;=$F$2,VLOOKUP($A110,'IPCA-E'!$A$3:$F$1000,3,FALSE),VLOOKUP($A110,FADT!$A$3:$C$1000,3,FALSE))</f>
        <v>1.0476932999999999</v>
      </c>
      <c r="C110" s="40">
        <f>IF($A110&gt;=$F$2,VLOOKUP($A110,'IPCA-E'!$A$3:$F$1000,4,FALSE),VLOOKUP($A110,FADT!$A$3:$C$1000,2,FALSE))</f>
        <v>4.7693299999999939</v>
      </c>
      <c r="D110" s="35">
        <f t="shared" si="2"/>
        <v>112658039244869.28</v>
      </c>
      <c r="E110" s="42"/>
      <c r="F110" s="36"/>
      <c r="G110" s="37"/>
      <c r="I110" s="24">
        <v>108</v>
      </c>
      <c r="J110" s="38">
        <f t="shared" ca="1" si="3"/>
        <v>27364</v>
      </c>
      <c r="K110" s="39">
        <f ca="1">IF(J110&gt;$J$2,1,IF(B110=B111,1*K111,B110*K111)/VLOOKUP(J110,Moeda!A$3:D$24,4,TRUE))</f>
        <v>0.64409995521338947</v>
      </c>
      <c r="L110" s="18">
        <f ca="1">VLOOKUP(J110,Moeda!A$3:D$24,4,TRUE)</f>
        <v>1</v>
      </c>
    </row>
    <row r="111" spans="1:12" s="18" customFormat="1" ht="20.100000000000001" customHeight="1" x14ac:dyDescent="0.2">
      <c r="A111" s="37">
        <v>27395</v>
      </c>
      <c r="B111" s="35">
        <f>IF($A111&gt;=$F$2,VLOOKUP($A111,'IPCA-E'!$A$3:$F$1000,3,FALSE),VLOOKUP($A111,FADT!$A$3:$C$1000,3,FALSE))</f>
        <v>1.0514247999999999</v>
      </c>
      <c r="C111" s="40">
        <f>IF($A111&gt;=$F$2,VLOOKUP($A111,'IPCA-E'!$A$3:$F$1000,4,FALSE),VLOOKUP($A111,FADT!$A$3:$C$1000,2,FALSE))</f>
        <v>5.1424799999999937</v>
      </c>
      <c r="D111" s="35">
        <f t="shared" si="2"/>
        <v>107529597874558.61</v>
      </c>
      <c r="E111" s="42"/>
      <c r="F111" s="37"/>
      <c r="I111" s="24">
        <v>109</v>
      </c>
      <c r="J111" s="38">
        <f t="shared" ca="1" si="3"/>
        <v>27395</v>
      </c>
      <c r="K111" s="39">
        <f ca="1">IF(J111&gt;$J$2,1,IF(B111=B112,1*K112,B111*K112)/VLOOKUP(J111,Moeda!A$3:D$24,4,TRUE))</f>
        <v>0.61477911065517887</v>
      </c>
      <c r="L111" s="18">
        <f ca="1">VLOOKUP(J111,Moeda!A$3:D$24,4,TRUE)</f>
        <v>1</v>
      </c>
    </row>
    <row r="112" spans="1:12" s="18" customFormat="1" ht="20.100000000000001" customHeight="1" x14ac:dyDescent="0.2">
      <c r="A112" s="37">
        <v>27426</v>
      </c>
      <c r="B112" s="35">
        <f>IF($A112&gt;=$F$2,VLOOKUP($A112,'IPCA-E'!$A$3:$F$1000,3,FALSE),VLOOKUP($A112,FADT!$A$3:$C$1000,3,FALSE))</f>
        <v>1.0514247999999999</v>
      </c>
      <c r="C112" s="40">
        <f>IF($A112&gt;=$F$2,VLOOKUP($A112,'IPCA-E'!$A$3:$F$1000,4,FALSE),VLOOKUP($A112,FADT!$A$3:$C$1000,2,FALSE))</f>
        <v>5.1424799999999937</v>
      </c>
      <c r="D112" s="35">
        <f t="shared" si="2"/>
        <v>102270364817872.48</v>
      </c>
      <c r="E112" s="42"/>
      <c r="F112" s="37"/>
      <c r="I112" s="24">
        <v>110</v>
      </c>
      <c r="J112" s="38">
        <f t="shared" ca="1" si="3"/>
        <v>27426</v>
      </c>
      <c r="K112" s="39">
        <f ca="1">IF(J112&gt;$J$2,1,IF(B112=B113,1*K113,B112*K113)/VLOOKUP(J112,Moeda!A$3:D$24,4,TRUE))</f>
        <v>0.61477911065517887</v>
      </c>
      <c r="L112" s="18">
        <f ca="1">VLOOKUP(J112,Moeda!A$3:D$24,4,TRUE)</f>
        <v>1</v>
      </c>
    </row>
    <row r="113" spans="1:12" s="18" customFormat="1" ht="20.100000000000001" customHeight="1" x14ac:dyDescent="0.2">
      <c r="A113" s="37">
        <v>27454</v>
      </c>
      <c r="B113" s="35">
        <f>IF($A113&gt;=$F$2,VLOOKUP($A113,'IPCA-E'!$A$3:$F$1000,3,FALSE),VLOOKUP($A113,FADT!$A$3:$C$1000,3,FALSE))</f>
        <v>1.0514247999999999</v>
      </c>
      <c r="C113" s="40">
        <f>IF($A113&gt;=$F$2,VLOOKUP($A113,'IPCA-E'!$A$3:$F$1000,4,FALSE),VLOOKUP($A113,FADT!$A$3:$C$1000,2,FALSE))</f>
        <v>5.1424799999999937</v>
      </c>
      <c r="D113" s="35">
        <f t="shared" si="2"/>
        <v>97268358914372.656</v>
      </c>
      <c r="E113" s="42"/>
      <c r="F113" s="37"/>
      <c r="I113" s="24">
        <v>111</v>
      </c>
      <c r="J113" s="38">
        <f t="shared" ca="1" si="3"/>
        <v>27454</v>
      </c>
      <c r="K113" s="39">
        <f ca="1">IF(J113&gt;$J$2,1,IF(B113=B114,1*K114,B113*K114)/VLOOKUP(J113,Moeda!A$3:D$24,4,TRUE))</f>
        <v>0.61477911065517887</v>
      </c>
      <c r="L113" s="18">
        <f ca="1">VLOOKUP(J113,Moeda!A$3:D$24,4,TRUE)</f>
        <v>1</v>
      </c>
    </row>
    <row r="114" spans="1:12" s="18" customFormat="1" ht="20.100000000000001" customHeight="1" x14ac:dyDescent="0.2">
      <c r="A114" s="37">
        <v>27485</v>
      </c>
      <c r="B114" s="35">
        <f>IF($A114&gt;=$F$2,VLOOKUP($A114,'IPCA-E'!$A$3:$F$1000,3,FALSE),VLOOKUP($A114,FADT!$A$3:$C$1000,3,FALSE))</f>
        <v>1.0625377</v>
      </c>
      <c r="C114" s="40">
        <f>IF($A114&gt;=$F$2,VLOOKUP($A114,'IPCA-E'!$A$3:$F$1000,4,FALSE),VLOOKUP($A114,FADT!$A$3:$C$1000,2,FALSE))</f>
        <v>6.2537700000000029</v>
      </c>
      <c r="D114" s="35">
        <f t="shared" si="2"/>
        <v>92510999278667.062</v>
      </c>
      <c r="E114" s="42"/>
      <c r="F114" s="37"/>
      <c r="I114" s="24">
        <v>112</v>
      </c>
      <c r="J114" s="38">
        <f t="shared" ca="1" si="3"/>
        <v>27485</v>
      </c>
      <c r="K114" s="39">
        <f ca="1">IF(J114&gt;$J$2,1,IF(B114=B115,1*K115,B114*K115)/VLOOKUP(J114,Moeda!A$3:D$24,4,TRUE))</f>
        <v>0.5847104906172832</v>
      </c>
      <c r="L114" s="18">
        <f ca="1">VLOOKUP(J114,Moeda!A$3:D$24,4,TRUE)</f>
        <v>1</v>
      </c>
    </row>
    <row r="115" spans="1:12" s="18" customFormat="1" ht="20.100000000000001" customHeight="1" x14ac:dyDescent="0.2">
      <c r="A115" s="43">
        <v>27515</v>
      </c>
      <c r="B115" s="35">
        <f>IF($A115&gt;=$F$2,VLOOKUP($A115,'IPCA-E'!$A$3:$F$1000,3,FALSE),VLOOKUP($A115,FADT!$A$3:$C$1000,3,FALSE))</f>
        <v>1.0625377</v>
      </c>
      <c r="C115" s="40">
        <f>IF($A115&gt;=$F$2,VLOOKUP($A115,'IPCA-E'!$A$3:$F$1000,4,FALSE),VLOOKUP($A115,FADT!$A$3:$C$1000,2,FALSE))</f>
        <v>6.2537700000000029</v>
      </c>
      <c r="D115" s="35">
        <f t="shared" si="2"/>
        <v>87066086482076.875</v>
      </c>
      <c r="E115" s="22"/>
      <c r="F115" s="37"/>
      <c r="I115" s="24">
        <v>113</v>
      </c>
      <c r="J115" s="38">
        <f t="shared" ca="1" si="3"/>
        <v>27515</v>
      </c>
      <c r="K115" s="39">
        <f ca="1">IF(J115&gt;$J$2,1,IF(B115=B116,1*K116,B115*K116)/VLOOKUP(J115,Moeda!A$3:D$24,4,TRUE))</f>
        <v>0.5847104906172832</v>
      </c>
      <c r="L115" s="18">
        <f ca="1">VLOOKUP(J115,Moeda!A$3:D$24,4,TRUE)</f>
        <v>1</v>
      </c>
    </row>
    <row r="116" spans="1:12" s="18" customFormat="1" ht="20.100000000000001" customHeight="1" x14ac:dyDescent="0.2">
      <c r="A116" s="34">
        <v>27546</v>
      </c>
      <c r="B116" s="35">
        <f>IF($A116&gt;=$F$2,VLOOKUP($A116,'IPCA-E'!$A$3:$F$1000,3,FALSE),VLOOKUP($A116,FADT!$A$3:$C$1000,3,FALSE))</f>
        <v>1.0625377</v>
      </c>
      <c r="C116" s="40">
        <f>IF($A116&gt;=$F$2,VLOOKUP($A116,'IPCA-E'!$A$3:$F$1000,4,FALSE),VLOOKUP($A116,FADT!$A$3:$C$1000,2,FALSE))</f>
        <v>6.2537700000000029</v>
      </c>
      <c r="D116" s="35">
        <f t="shared" si="2"/>
        <v>81941644500780.422</v>
      </c>
      <c r="E116" s="22"/>
      <c r="F116" s="37"/>
      <c r="I116" s="24">
        <v>114</v>
      </c>
      <c r="J116" s="38">
        <f t="shared" ca="1" si="3"/>
        <v>27546</v>
      </c>
      <c r="K116" s="39">
        <f ca="1">IF(J116&gt;$J$2,1,IF(B116=B117,1*K117,B116*K117)/VLOOKUP(J116,Moeda!A$3:D$24,4,TRUE))</f>
        <v>0.5847104906172832</v>
      </c>
      <c r="L116" s="18">
        <f ca="1">VLOOKUP(J116,Moeda!A$3:D$24,4,TRUE)</f>
        <v>1</v>
      </c>
    </row>
    <row r="117" spans="1:12" s="18" customFormat="1" ht="20.100000000000001" customHeight="1" x14ac:dyDescent="0.2">
      <c r="A117" s="34">
        <v>27576</v>
      </c>
      <c r="B117" s="35">
        <f>IF($A117&gt;=$F$2,VLOOKUP($A117,'IPCA-E'!$A$3:$F$1000,3,FALSE),VLOOKUP($A117,FADT!$A$3:$C$1000,3,FALSE))</f>
        <v>1.053912</v>
      </c>
      <c r="C117" s="40">
        <f>IF($A117&gt;=$F$2,VLOOKUP($A117,'IPCA-E'!$A$3:$F$1000,4,FALSE),VLOOKUP($A117,FADT!$A$3:$C$1000,2,FALSE))</f>
        <v>5.391199999999996</v>
      </c>
      <c r="D117" s="35">
        <f t="shared" si="2"/>
        <v>77118811408555.594</v>
      </c>
      <c r="E117" s="22"/>
      <c r="F117" s="37"/>
      <c r="I117" s="24">
        <v>115</v>
      </c>
      <c r="J117" s="38">
        <f t="shared" ca="1" si="3"/>
        <v>27576</v>
      </c>
      <c r="K117" s="39">
        <f ca="1">IF(J117&gt;$J$2,1,IF(B117=B118,1*K118,B117*K118)/VLOOKUP(J117,Moeda!A$3:D$24,4,TRUE))</f>
        <v>0.55029623007003248</v>
      </c>
      <c r="L117" s="18">
        <f ca="1">VLOOKUP(J117,Moeda!A$3:D$24,4,TRUE)</f>
        <v>1</v>
      </c>
    </row>
    <row r="118" spans="1:12" s="18" customFormat="1" ht="20.100000000000001" customHeight="1" x14ac:dyDescent="0.2">
      <c r="A118" s="34">
        <v>27607</v>
      </c>
      <c r="B118" s="35">
        <f>IF($A118&gt;=$F$2,VLOOKUP($A118,'IPCA-E'!$A$3:$F$1000,3,FALSE),VLOOKUP($A118,FADT!$A$3:$C$1000,3,FALSE))</f>
        <v>1.053912</v>
      </c>
      <c r="C118" s="40">
        <f>IF($A118&gt;=$F$2,VLOOKUP($A118,'IPCA-E'!$A$3:$F$1000,4,FALSE),VLOOKUP($A118,FADT!$A$3:$C$1000,2,FALSE))</f>
        <v>5.391199999999996</v>
      </c>
      <c r="D118" s="35">
        <f t="shared" si="2"/>
        <v>73173862152205.875</v>
      </c>
      <c r="E118" s="22"/>
      <c r="F118" s="37"/>
      <c r="I118" s="24">
        <v>116</v>
      </c>
      <c r="J118" s="38">
        <f t="shared" ca="1" si="3"/>
        <v>27607</v>
      </c>
      <c r="K118" s="39">
        <f ca="1">IF(J118&gt;$J$2,1,IF(B118=B119,1*K119,B118*K119)/VLOOKUP(J118,Moeda!A$3:D$24,4,TRUE))</f>
        <v>0.55029623007003248</v>
      </c>
      <c r="L118" s="18">
        <f ca="1">VLOOKUP(J118,Moeda!A$3:D$24,4,TRUE)</f>
        <v>1</v>
      </c>
    </row>
    <row r="119" spans="1:12" s="18" customFormat="1" ht="20.100000000000001" customHeight="1" x14ac:dyDescent="0.2">
      <c r="A119" s="34">
        <v>27638</v>
      </c>
      <c r="B119" s="35">
        <f>IF($A119&gt;=$F$2,VLOOKUP($A119,'IPCA-E'!$A$3:$F$1000,3,FALSE),VLOOKUP($A119,FADT!$A$3:$C$1000,3,FALSE))</f>
        <v>1.053912</v>
      </c>
      <c r="C119" s="40">
        <f>IF($A119&gt;=$F$2,VLOOKUP($A119,'IPCA-E'!$A$3:$F$1000,4,FALSE),VLOOKUP($A119,FADT!$A$3:$C$1000,2,FALSE))</f>
        <v>5.391199999999996</v>
      </c>
      <c r="D119" s="35">
        <f t="shared" si="2"/>
        <v>69430713524664.187</v>
      </c>
      <c r="E119" s="22"/>
      <c r="F119" s="37"/>
      <c r="I119" s="24">
        <v>117</v>
      </c>
      <c r="J119" s="38">
        <f t="shared" ca="1" si="3"/>
        <v>27638</v>
      </c>
      <c r="K119" s="39">
        <f ca="1">IF(J119&gt;$J$2,1,IF(B119=B120,1*K120,B119*K120)/VLOOKUP(J119,Moeda!A$3:D$24,4,TRUE))</f>
        <v>0.55029623007003248</v>
      </c>
      <c r="L119" s="18">
        <f ca="1">VLOOKUP(J119,Moeda!A$3:D$24,4,TRUE)</f>
        <v>1</v>
      </c>
    </row>
    <row r="120" spans="1:12" s="18" customFormat="1" ht="20.100000000000001" customHeight="1" x14ac:dyDescent="0.2">
      <c r="A120" s="34">
        <v>27668</v>
      </c>
      <c r="B120" s="35">
        <f>IF($A120&gt;=$F$2,VLOOKUP($A120,'IPCA-E'!$A$3:$F$1000,3,FALSE),VLOOKUP($A120,FADT!$A$3:$C$1000,3,FALSE))</f>
        <v>1.0607802</v>
      </c>
      <c r="C120" s="40">
        <f>IF($A120&gt;=$F$2,VLOOKUP($A120,'IPCA-E'!$A$3:$F$1000,4,FALSE),VLOOKUP($A120,FADT!$A$3:$C$1000,2,FALSE))</f>
        <v>6.0780199999999951</v>
      </c>
      <c r="D120" s="35">
        <f t="shared" si="2"/>
        <v>65879042581035.406</v>
      </c>
      <c r="E120" s="22"/>
      <c r="F120" s="37"/>
      <c r="I120" s="24">
        <v>118</v>
      </c>
      <c r="J120" s="38">
        <f t="shared" ca="1" si="3"/>
        <v>27668</v>
      </c>
      <c r="K120" s="39">
        <f ca="1">IF(J120&gt;$J$2,1,IF(B120=B121,1*K121,B120*K121)/VLOOKUP(J120,Moeda!A$3:D$24,4,TRUE))</f>
        <v>0.52214627983174355</v>
      </c>
      <c r="L120" s="18">
        <f ca="1">VLOOKUP(J120,Moeda!A$3:D$24,4,TRUE)</f>
        <v>1</v>
      </c>
    </row>
    <row r="121" spans="1:12" s="18" customFormat="1" ht="20.100000000000001" customHeight="1" x14ac:dyDescent="0.2">
      <c r="A121" s="34">
        <v>27699</v>
      </c>
      <c r="B121" s="35">
        <f>IF($A121&gt;=$F$2,VLOOKUP($A121,'IPCA-E'!$A$3:$F$1000,3,FALSE),VLOOKUP($A121,FADT!$A$3:$C$1000,3,FALSE))</f>
        <v>1.0607802</v>
      </c>
      <c r="C121" s="40">
        <f>IF($A121&gt;=$F$2,VLOOKUP($A121,'IPCA-E'!$A$3:$F$1000,4,FALSE),VLOOKUP($A121,FADT!$A$3:$C$1000,2,FALSE))</f>
        <v>6.0780199999999951</v>
      </c>
      <c r="D121" s="35">
        <f t="shared" si="2"/>
        <v>62104329041054.32</v>
      </c>
      <c r="E121" s="22"/>
      <c r="F121" s="37"/>
      <c r="I121" s="24">
        <v>119</v>
      </c>
      <c r="J121" s="38">
        <f t="shared" ca="1" si="3"/>
        <v>27699</v>
      </c>
      <c r="K121" s="39">
        <f ca="1">IF(J121&gt;$J$2,1,IF(B121=B122,1*K122,B121*K122)/VLOOKUP(J121,Moeda!A$3:D$24,4,TRUE))</f>
        <v>0.52214627983174355</v>
      </c>
      <c r="L121" s="18">
        <f ca="1">VLOOKUP(J121,Moeda!A$3:D$24,4,TRUE)</f>
        <v>1</v>
      </c>
    </row>
    <row r="122" spans="1:12" s="18" customFormat="1" ht="20.100000000000001" customHeight="1" x14ac:dyDescent="0.2">
      <c r="A122" s="34">
        <v>27729</v>
      </c>
      <c r="B122" s="35">
        <f>IF($A122&gt;=$F$2,VLOOKUP($A122,'IPCA-E'!$A$3:$F$1000,3,FALSE),VLOOKUP($A122,FADT!$A$3:$C$1000,3,FALSE))</f>
        <v>1.0607802</v>
      </c>
      <c r="C122" s="40">
        <f>IF($A122&gt;=$F$2,VLOOKUP($A122,'IPCA-E'!$A$3:$F$1000,4,FALSE),VLOOKUP($A122,FADT!$A$3:$C$1000,2,FALSE))</f>
        <v>6.0780199999999951</v>
      </c>
      <c r="D122" s="35">
        <f t="shared" si="2"/>
        <v>58545897671406.687</v>
      </c>
      <c r="E122" s="22"/>
      <c r="F122" s="37"/>
      <c r="I122" s="24">
        <v>120</v>
      </c>
      <c r="J122" s="38">
        <f t="shared" ca="1" si="3"/>
        <v>27729</v>
      </c>
      <c r="K122" s="39">
        <f ca="1">IF(J122&gt;$J$2,1,IF(B122=B123,1*K123,B122*K123)/VLOOKUP(J122,Moeda!A$3:D$24,4,TRUE))</f>
        <v>0.52214627983174355</v>
      </c>
      <c r="L122" s="18">
        <f ca="1">VLOOKUP(J122,Moeda!A$3:D$24,4,TRUE)</f>
        <v>1</v>
      </c>
    </row>
    <row r="123" spans="1:12" s="18" customFormat="1" ht="20.100000000000001" customHeight="1" x14ac:dyDescent="0.2">
      <c r="A123" s="34">
        <v>27760</v>
      </c>
      <c r="B123" s="35">
        <f>IF($A123&gt;=$F$2,VLOOKUP($A123,'IPCA-E'!$A$3:$F$1000,3,FALSE),VLOOKUP($A123,FADT!$A$3:$C$1000,3,FALSE))</f>
        <v>1.0667454000000001</v>
      </c>
      <c r="C123" s="40">
        <f>IF($A123&gt;=$F$2,VLOOKUP($A123,'IPCA-E'!$A$3:$F$1000,4,FALSE),VLOOKUP($A123,FADT!$A$3:$C$1000,2,FALSE))</f>
        <v>6.6745400000000066</v>
      </c>
      <c r="D123" s="35">
        <f t="shared" si="2"/>
        <v>55191356014569.93</v>
      </c>
      <c r="E123" s="22"/>
      <c r="F123" s="37"/>
      <c r="I123" s="24">
        <v>121</v>
      </c>
      <c r="J123" s="38">
        <f t="shared" ca="1" si="3"/>
        <v>27760</v>
      </c>
      <c r="K123" s="39">
        <f ca="1">IF(J123&gt;$J$2,1,IF(B123=B124,1*K124,B123*K124)/VLOOKUP(J123,Moeda!A$3:D$24,4,TRUE))</f>
        <v>0.49222853125628063</v>
      </c>
      <c r="L123" s="18">
        <f ca="1">VLOOKUP(J123,Moeda!A$3:D$24,4,TRUE)</f>
        <v>1</v>
      </c>
    </row>
    <row r="124" spans="1:12" s="18" customFormat="1" ht="20.100000000000001" customHeight="1" x14ac:dyDescent="0.2">
      <c r="A124" s="34">
        <v>27791</v>
      </c>
      <c r="B124" s="35">
        <f>IF($A124&gt;=$F$2,VLOOKUP($A124,'IPCA-E'!$A$3:$F$1000,3,FALSE),VLOOKUP($A124,FADT!$A$3:$C$1000,3,FALSE))</f>
        <v>1.0667454000000001</v>
      </c>
      <c r="C124" s="40">
        <f>IF($A124&gt;=$F$2,VLOOKUP($A124,'IPCA-E'!$A$3:$F$1000,4,FALSE),VLOOKUP($A124,FADT!$A$3:$C$1000,2,FALSE))</f>
        <v>6.6745400000000066</v>
      </c>
      <c r="D124" s="35">
        <f t="shared" si="2"/>
        <v>51738077346825.141</v>
      </c>
      <c r="E124" s="22"/>
      <c r="F124" s="37"/>
      <c r="I124" s="24">
        <v>122</v>
      </c>
      <c r="J124" s="38">
        <f t="shared" ca="1" si="3"/>
        <v>27791</v>
      </c>
      <c r="K124" s="39">
        <f ca="1">IF(J124&gt;$J$2,1,IF(B124=B125,1*K125,B124*K125)/VLOOKUP(J124,Moeda!A$3:D$24,4,TRUE))</f>
        <v>0.49222853125628063</v>
      </c>
      <c r="L124" s="18">
        <f ca="1">VLOOKUP(J124,Moeda!A$3:D$24,4,TRUE)</f>
        <v>1</v>
      </c>
    </row>
    <row r="125" spans="1:12" s="18" customFormat="1" ht="20.100000000000001" customHeight="1" x14ac:dyDescent="0.2">
      <c r="A125" s="34">
        <v>27820</v>
      </c>
      <c r="B125" s="35">
        <f>IF($A125&gt;=$F$2,VLOOKUP($A125,'IPCA-E'!$A$3:$F$1000,3,FALSE),VLOOKUP($A125,FADT!$A$3:$C$1000,3,FALSE))</f>
        <v>1.0667454000000001</v>
      </c>
      <c r="C125" s="40">
        <f>IF($A125&gt;=$F$2,VLOOKUP($A125,'IPCA-E'!$A$3:$F$1000,4,FALSE),VLOOKUP($A125,FADT!$A$3:$C$1000,2,FALSE))</f>
        <v>6.6745400000000066</v>
      </c>
      <c r="D125" s="35">
        <f t="shared" si="2"/>
        <v>48500867542363.094</v>
      </c>
      <c r="E125" s="22"/>
      <c r="F125" s="37"/>
      <c r="I125" s="24">
        <v>123</v>
      </c>
      <c r="J125" s="38">
        <f t="shared" ca="1" si="3"/>
        <v>27820</v>
      </c>
      <c r="K125" s="39">
        <f ca="1">IF(J125&gt;$J$2,1,IF(B125=B126,1*K126,B125*K126)/VLOOKUP(J125,Moeda!A$3:D$24,4,TRUE))</f>
        <v>0.49222853125628063</v>
      </c>
      <c r="L125" s="18">
        <f ca="1">VLOOKUP(J125,Moeda!A$3:D$24,4,TRUE)</f>
        <v>1</v>
      </c>
    </row>
    <row r="126" spans="1:12" s="18" customFormat="1" ht="20.100000000000001" customHeight="1" x14ac:dyDescent="0.2">
      <c r="A126" s="34">
        <v>27851</v>
      </c>
      <c r="B126" s="35">
        <f>IF($A126&gt;=$F$2,VLOOKUP($A126,'IPCA-E'!$A$3:$F$1000,3,FALSE),VLOOKUP($A126,FADT!$A$3:$C$1000,3,FALSE))</f>
        <v>1.0868952000000001</v>
      </c>
      <c r="C126" s="40">
        <f>IF($A126&gt;=$F$2,VLOOKUP($A126,'IPCA-E'!$A$3:$F$1000,4,FALSE),VLOOKUP($A126,FADT!$A$3:$C$1000,2,FALSE))</f>
        <v>8.6895200000000052</v>
      </c>
      <c r="D126" s="35">
        <f t="shared" si="2"/>
        <v>45466207346535.633</v>
      </c>
      <c r="E126" s="22"/>
      <c r="F126" s="37"/>
      <c r="I126" s="24">
        <v>124</v>
      </c>
      <c r="J126" s="38">
        <f t="shared" ca="1" si="3"/>
        <v>27851</v>
      </c>
      <c r="K126" s="39">
        <f ca="1">IF(J126&gt;$J$2,1,IF(B126=B127,1*K127,B126*K127)/VLOOKUP(J126,Moeda!A$3:D$24,4,TRUE))</f>
        <v>0.4614301887369569</v>
      </c>
      <c r="L126" s="18">
        <f ca="1">VLOOKUP(J126,Moeda!A$3:D$24,4,TRUE)</f>
        <v>1</v>
      </c>
    </row>
    <row r="127" spans="1:12" s="18" customFormat="1" ht="20.100000000000001" customHeight="1" x14ac:dyDescent="0.2">
      <c r="A127" s="34">
        <v>27881</v>
      </c>
      <c r="B127" s="35">
        <f>IF($A127&gt;=$F$2,VLOOKUP($A127,'IPCA-E'!$A$3:$F$1000,3,FALSE),VLOOKUP($A127,FADT!$A$3:$C$1000,3,FALSE))</f>
        <v>1.0868952000000001</v>
      </c>
      <c r="C127" s="40">
        <f>IF($A127&gt;=$F$2,VLOOKUP($A127,'IPCA-E'!$A$3:$F$1000,4,FALSE),VLOOKUP($A127,FADT!$A$3:$C$1000,2,FALSE))</f>
        <v>8.6895200000000052</v>
      </c>
      <c r="D127" s="35">
        <f t="shared" si="2"/>
        <v>41831270711781.258</v>
      </c>
      <c r="E127" s="22"/>
      <c r="F127" s="37"/>
      <c r="I127" s="24">
        <v>125</v>
      </c>
      <c r="J127" s="38">
        <f t="shared" ca="1" si="3"/>
        <v>27881</v>
      </c>
      <c r="K127" s="39">
        <f ca="1">IF(J127&gt;$J$2,1,IF(B127=B128,1*K128,B127*K128)/VLOOKUP(J127,Moeda!A$3:D$24,4,TRUE))</f>
        <v>0.4614301887369569</v>
      </c>
      <c r="L127" s="18">
        <f ca="1">VLOOKUP(J127,Moeda!A$3:D$24,4,TRUE)</f>
        <v>1</v>
      </c>
    </row>
    <row r="128" spans="1:12" s="18" customFormat="1" ht="20.100000000000001" customHeight="1" x14ac:dyDescent="0.2">
      <c r="A128" s="34">
        <v>27912</v>
      </c>
      <c r="B128" s="35">
        <f>IF($A128&gt;=$F$2,VLOOKUP($A128,'IPCA-E'!$A$3:$F$1000,3,FALSE),VLOOKUP($A128,FADT!$A$3:$C$1000,3,FALSE))</f>
        <v>1.0868952000000001</v>
      </c>
      <c r="C128" s="40">
        <f>IF($A128&gt;=$F$2,VLOOKUP($A128,'IPCA-E'!$A$3:$F$1000,4,FALSE),VLOOKUP($A128,FADT!$A$3:$C$1000,2,FALSE))</f>
        <v>8.6895200000000052</v>
      </c>
      <c r="D128" s="35">
        <f t="shared" si="2"/>
        <v>38486940334064.641</v>
      </c>
      <c r="E128" s="22"/>
      <c r="F128" s="37"/>
      <c r="I128" s="24">
        <v>126</v>
      </c>
      <c r="J128" s="38">
        <f t="shared" ca="1" si="3"/>
        <v>27912</v>
      </c>
      <c r="K128" s="39">
        <f ca="1">IF(J128&gt;$J$2,1,IF(B128=B129,1*K129,B128*K129)/VLOOKUP(J128,Moeda!A$3:D$24,4,TRUE))</f>
        <v>0.4614301887369569</v>
      </c>
      <c r="L128" s="18">
        <f ca="1">VLOOKUP(J128,Moeda!A$3:D$24,4,TRUE)</f>
        <v>1</v>
      </c>
    </row>
    <row r="129" spans="1:12" s="18" customFormat="1" ht="20.100000000000001" customHeight="1" x14ac:dyDescent="0.2">
      <c r="A129" s="34">
        <v>27942</v>
      </c>
      <c r="B129" s="35">
        <f>IF($A129&gt;=$F$2,VLOOKUP($A129,'IPCA-E'!$A$3:$F$1000,3,FALSE),VLOOKUP($A129,FADT!$A$3:$C$1000,3,FALSE))</f>
        <v>1.0888106</v>
      </c>
      <c r="C129" s="40">
        <f>IF($A129&gt;=$F$2,VLOOKUP($A129,'IPCA-E'!$A$3:$F$1000,4,FALSE),VLOOKUP($A129,FADT!$A$3:$C$1000,2,FALSE))</f>
        <v>8.8810599999999962</v>
      </c>
      <c r="D129" s="35">
        <f t="shared" si="2"/>
        <v>35409982796928.937</v>
      </c>
      <c r="E129" s="22"/>
      <c r="F129" s="37"/>
      <c r="I129" s="24">
        <v>127</v>
      </c>
      <c r="J129" s="38">
        <f t="shared" ca="1" si="3"/>
        <v>27942</v>
      </c>
      <c r="K129" s="39">
        <f ca="1">IF(J129&gt;$J$2,1,IF(B129=B130,1*K130,B129*K130)/VLOOKUP(J129,Moeda!A$3:D$24,4,TRUE))</f>
        <v>0.42453972447109611</v>
      </c>
      <c r="L129" s="18">
        <f ca="1">VLOOKUP(J129,Moeda!A$3:D$24,4,TRUE)</f>
        <v>1</v>
      </c>
    </row>
    <row r="130" spans="1:12" s="18" customFormat="1" ht="20.100000000000001" customHeight="1" x14ac:dyDescent="0.2">
      <c r="A130" s="34">
        <v>27973</v>
      </c>
      <c r="B130" s="35">
        <f>IF($A130&gt;=$F$2,VLOOKUP($A130,'IPCA-E'!$A$3:$F$1000,3,FALSE),VLOOKUP($A130,FADT!$A$3:$C$1000,3,FALSE))</f>
        <v>1.0888106</v>
      </c>
      <c r="C130" s="40">
        <f>IF($A130&gt;=$F$2,VLOOKUP($A130,'IPCA-E'!$A$3:$F$1000,4,FALSE),VLOOKUP($A130,FADT!$A$3:$C$1000,2,FALSE))</f>
        <v>8.8810599999999962</v>
      </c>
      <c r="D130" s="35">
        <f t="shared" si="2"/>
        <v>32521710200955.926</v>
      </c>
      <c r="E130" s="22"/>
      <c r="F130" s="37"/>
      <c r="I130" s="24">
        <v>128</v>
      </c>
      <c r="J130" s="38">
        <f t="shared" ca="1" si="3"/>
        <v>27973</v>
      </c>
      <c r="K130" s="39">
        <f ca="1">IF(J130&gt;$J$2,1,IF(B130=B131,1*K131,B130*K131)/VLOOKUP(J130,Moeda!A$3:D$24,4,TRUE))</f>
        <v>0.42453972447109611</v>
      </c>
      <c r="L130" s="18">
        <f ca="1">VLOOKUP(J130,Moeda!A$3:D$24,4,TRUE)</f>
        <v>1</v>
      </c>
    </row>
    <row r="131" spans="1:12" s="18" customFormat="1" ht="20.100000000000001" customHeight="1" x14ac:dyDescent="0.2">
      <c r="A131" s="34">
        <v>28004</v>
      </c>
      <c r="B131" s="35">
        <f>IF($A131&gt;=$F$2,VLOOKUP($A131,'IPCA-E'!$A$3:$F$1000,3,FALSE),VLOOKUP($A131,FADT!$A$3:$C$1000,3,FALSE))</f>
        <v>1.0888106</v>
      </c>
      <c r="C131" s="40">
        <f>IF($A131&gt;=$F$2,VLOOKUP($A131,'IPCA-E'!$A$3:$F$1000,4,FALSE),VLOOKUP($A131,FADT!$A$3:$C$1000,2,FALSE))</f>
        <v>8.8810599999999962</v>
      </c>
      <c r="D131" s="35">
        <f t="shared" ref="D131:D194" si="4">IF(C131="",1,B131*D132)</f>
        <v>29869024237049.059</v>
      </c>
      <c r="E131" s="22"/>
      <c r="F131" s="37"/>
      <c r="I131" s="24">
        <v>129</v>
      </c>
      <c r="J131" s="38">
        <f t="shared" ref="J131:J194" ca="1" si="5">IF(CELL("tipo",B131)="v",A131,"")</f>
        <v>28004</v>
      </c>
      <c r="K131" s="39">
        <f ca="1">IF(J131&gt;$J$2,1,IF(B131=B132,1*K132,B131*K132)/VLOOKUP(J131,Moeda!A$3:D$24,4,TRUE))</f>
        <v>0.42453972447109611</v>
      </c>
      <c r="L131" s="18">
        <f ca="1">VLOOKUP(J131,Moeda!A$3:D$24,4,TRUE)</f>
        <v>1</v>
      </c>
    </row>
    <row r="132" spans="1:12" s="18" customFormat="1" ht="20.100000000000001" customHeight="1" x14ac:dyDescent="0.2">
      <c r="A132" s="34">
        <v>28034</v>
      </c>
      <c r="B132" s="35">
        <f>IF($A132&gt;=$F$2,VLOOKUP($A132,'IPCA-E'!$A$3:$F$1000,3,FALSE),VLOOKUP($A132,FADT!$A$3:$C$1000,3,FALSE))</f>
        <v>1.0910108999999999</v>
      </c>
      <c r="C132" s="40">
        <f>IF($A132&gt;=$F$2,VLOOKUP($A132,'IPCA-E'!$A$3:$F$1000,4,FALSE),VLOOKUP($A132,FADT!$A$3:$C$1000,2,FALSE))</f>
        <v>9.1010899999999886</v>
      </c>
      <c r="D132" s="35">
        <f t="shared" si="4"/>
        <v>27432708900013.52</v>
      </c>
      <c r="E132" s="22"/>
      <c r="F132" s="37"/>
      <c r="I132" s="24">
        <v>130</v>
      </c>
      <c r="J132" s="38">
        <f t="shared" ca="1" si="5"/>
        <v>28034</v>
      </c>
      <c r="K132" s="39">
        <f ca="1">IF(J132&gt;$J$2,1,IF(B132=B133,1*K133,B132*K133)/VLOOKUP(J132,Moeda!A$3:D$24,4,TRUE))</f>
        <v>0.3899114542704637</v>
      </c>
      <c r="L132" s="18">
        <f ca="1">VLOOKUP(J132,Moeda!A$3:D$24,4,TRUE)</f>
        <v>1</v>
      </c>
    </row>
    <row r="133" spans="1:12" s="18" customFormat="1" ht="20.100000000000001" customHeight="1" x14ac:dyDescent="0.2">
      <c r="A133" s="34">
        <v>28065</v>
      </c>
      <c r="B133" s="35">
        <f>IF($A133&gt;=$F$2,VLOOKUP($A133,'IPCA-E'!$A$3:$F$1000,3,FALSE),VLOOKUP($A133,FADT!$A$3:$C$1000,3,FALSE))</f>
        <v>1.0910108999999999</v>
      </c>
      <c r="C133" s="40">
        <f>IF($A133&gt;=$F$2,VLOOKUP($A133,'IPCA-E'!$A$3:$F$1000,4,FALSE),VLOOKUP($A133,FADT!$A$3:$C$1000,2,FALSE))</f>
        <v>9.1010899999999886</v>
      </c>
      <c r="D133" s="35">
        <f t="shared" si="4"/>
        <v>25144303232913.184</v>
      </c>
      <c r="E133" s="22"/>
      <c r="F133" s="37"/>
      <c r="I133" s="24">
        <v>131</v>
      </c>
      <c r="J133" s="38">
        <f t="shared" ca="1" si="5"/>
        <v>28065</v>
      </c>
      <c r="K133" s="39">
        <f ca="1">IF(J133&gt;$J$2,1,IF(B133=B134,1*K134,B133*K134)/VLOOKUP(J133,Moeda!A$3:D$24,4,TRUE))</f>
        <v>0.3899114542704637</v>
      </c>
      <c r="L133" s="18">
        <f ca="1">VLOOKUP(J133,Moeda!A$3:D$24,4,TRUE)</f>
        <v>1</v>
      </c>
    </row>
    <row r="134" spans="1:12" s="18" customFormat="1" ht="20.100000000000001" customHeight="1" x14ac:dyDescent="0.2">
      <c r="A134" s="34">
        <v>28095</v>
      </c>
      <c r="B134" s="35">
        <f>IF($A134&gt;=$F$2,VLOOKUP($A134,'IPCA-E'!$A$3:$F$1000,3,FALSE),VLOOKUP($A134,FADT!$A$3:$C$1000,3,FALSE))</f>
        <v>1.0910108999999999</v>
      </c>
      <c r="C134" s="40">
        <f>IF($A134&gt;=$F$2,VLOOKUP($A134,'IPCA-E'!$A$3:$F$1000,4,FALSE),VLOOKUP($A134,FADT!$A$3:$C$1000,2,FALSE))</f>
        <v>9.1010899999999886</v>
      </c>
      <c r="D134" s="35">
        <f t="shared" si="4"/>
        <v>23046793788140.141</v>
      </c>
      <c r="E134" s="22"/>
      <c r="F134" s="37"/>
      <c r="I134" s="24">
        <v>132</v>
      </c>
      <c r="J134" s="38">
        <f t="shared" ca="1" si="5"/>
        <v>28095</v>
      </c>
      <c r="K134" s="39">
        <f ca="1">IF(J134&gt;$J$2,1,IF(B134=B135,1*K135,B134*K135)/VLOOKUP(J134,Moeda!A$3:D$24,4,TRUE))</f>
        <v>0.3899114542704637</v>
      </c>
      <c r="L134" s="18">
        <f ca="1">VLOOKUP(J134,Moeda!A$3:D$24,4,TRUE)</f>
        <v>1</v>
      </c>
    </row>
    <row r="135" spans="1:12" s="18" customFormat="1" ht="20.100000000000001" customHeight="1" x14ac:dyDescent="0.2">
      <c r="A135" s="34">
        <v>28126</v>
      </c>
      <c r="B135" s="35">
        <f>IF($A135&gt;=$F$2,VLOOKUP($A135,'IPCA-E'!$A$3:$F$1000,3,FALSE),VLOOKUP($A135,FADT!$A$3:$C$1000,3,FALSE))</f>
        <v>1.0608773</v>
      </c>
      <c r="C135" s="40">
        <f>IF($A135&gt;=$F$2,VLOOKUP($A135,'IPCA-E'!$A$3:$F$1000,4,FALSE),VLOOKUP($A135,FADT!$A$3:$C$1000,2,FALSE))</f>
        <v>6.0877300000000023</v>
      </c>
      <c r="D135" s="35">
        <f t="shared" si="4"/>
        <v>21124256217916.926</v>
      </c>
      <c r="E135" s="22"/>
      <c r="F135" s="37"/>
      <c r="I135" s="24">
        <v>133</v>
      </c>
      <c r="J135" s="38">
        <f t="shared" ca="1" si="5"/>
        <v>28126</v>
      </c>
      <c r="K135" s="39">
        <f ca="1">IF(J135&gt;$J$2,1,IF(B135=B136,1*K136,B135*K136)/VLOOKUP(J135,Moeda!A$3:D$24,4,TRUE))</f>
        <v>0.35738548008132981</v>
      </c>
      <c r="L135" s="18">
        <f ca="1">VLOOKUP(J135,Moeda!A$3:D$24,4,TRUE)</f>
        <v>1</v>
      </c>
    </row>
    <row r="136" spans="1:12" s="18" customFormat="1" ht="20.100000000000001" customHeight="1" x14ac:dyDescent="0.2">
      <c r="A136" s="34">
        <v>28157</v>
      </c>
      <c r="B136" s="35">
        <f>IF($A136&gt;=$F$2,VLOOKUP($A136,'IPCA-E'!$A$3:$F$1000,3,FALSE),VLOOKUP($A136,FADT!$A$3:$C$1000,3,FALSE))</f>
        <v>1.0608773</v>
      </c>
      <c r="C136" s="40">
        <f>IF($A136&gt;=$F$2,VLOOKUP($A136,'IPCA-E'!$A$3:$F$1000,4,FALSE),VLOOKUP($A136,FADT!$A$3:$C$1000,2,FALSE))</f>
        <v>6.0877300000000023</v>
      </c>
      <c r="D136" s="35">
        <f t="shared" si="4"/>
        <v>19912063551474.734</v>
      </c>
      <c r="E136" s="22"/>
      <c r="F136" s="37"/>
      <c r="I136" s="24">
        <v>134</v>
      </c>
      <c r="J136" s="38">
        <f t="shared" ca="1" si="5"/>
        <v>28157</v>
      </c>
      <c r="K136" s="39">
        <f ca="1">IF(J136&gt;$J$2,1,IF(B136=B137,1*K137,B136*K137)/VLOOKUP(J136,Moeda!A$3:D$24,4,TRUE))</f>
        <v>0.35738548008132981</v>
      </c>
      <c r="L136" s="18">
        <f ca="1">VLOOKUP(J136,Moeda!A$3:D$24,4,TRUE)</f>
        <v>1</v>
      </c>
    </row>
    <row r="137" spans="1:12" s="18" customFormat="1" ht="20.100000000000001" customHeight="1" x14ac:dyDescent="0.2">
      <c r="A137" s="34">
        <v>28185</v>
      </c>
      <c r="B137" s="35">
        <f>IF($A137&gt;=$F$2,VLOOKUP($A137,'IPCA-E'!$A$3:$F$1000,3,FALSE),VLOOKUP($A137,FADT!$A$3:$C$1000,3,FALSE))</f>
        <v>1.0608773</v>
      </c>
      <c r="C137" s="40">
        <f>IF($A137&gt;=$F$2,VLOOKUP($A137,'IPCA-E'!$A$3:$F$1000,4,FALSE),VLOOKUP($A137,FADT!$A$3:$C$1000,2,FALSE))</f>
        <v>6.0877300000000023</v>
      </c>
      <c r="D137" s="35">
        <f t="shared" si="4"/>
        <v>18769431254184.375</v>
      </c>
      <c r="E137" s="22"/>
      <c r="F137" s="37"/>
      <c r="I137" s="24">
        <v>135</v>
      </c>
      <c r="J137" s="38">
        <f t="shared" ca="1" si="5"/>
        <v>28185</v>
      </c>
      <c r="K137" s="39">
        <f ca="1">IF(J137&gt;$J$2,1,IF(B137=B138,1*K138,B137*K138)/VLOOKUP(J137,Moeda!A$3:D$24,4,TRUE))</f>
        <v>0.35738548008132981</v>
      </c>
      <c r="L137" s="18">
        <f ca="1">VLOOKUP(J137,Moeda!A$3:D$24,4,TRUE)</f>
        <v>1</v>
      </c>
    </row>
    <row r="138" spans="1:12" s="18" customFormat="1" ht="20.100000000000001" customHeight="1" x14ac:dyDescent="0.2">
      <c r="A138" s="34">
        <v>28216</v>
      </c>
      <c r="B138" s="35">
        <f>IF($A138&gt;=$F$2,VLOOKUP($A138,'IPCA-E'!$A$3:$F$1000,3,FALSE),VLOOKUP($A138,FADT!$A$3:$C$1000,3,FALSE))</f>
        <v>1.0973681</v>
      </c>
      <c r="C138" s="40">
        <f>IF($A138&gt;=$F$2,VLOOKUP($A138,'IPCA-E'!$A$3:$F$1000,4,FALSE),VLOOKUP($A138,FADT!$A$3:$C$1000,2,FALSE))</f>
        <v>9.7368099999999949</v>
      </c>
      <c r="D138" s="35">
        <f t="shared" si="4"/>
        <v>17692367679263.543</v>
      </c>
      <c r="E138" s="22"/>
      <c r="F138" s="37"/>
      <c r="I138" s="24">
        <v>136</v>
      </c>
      <c r="J138" s="38">
        <f t="shared" ca="1" si="5"/>
        <v>28216</v>
      </c>
      <c r="K138" s="39">
        <f ca="1">IF(J138&gt;$J$2,1,IF(B138=B139,1*K139,B138*K139)/VLOOKUP(J138,Moeda!A$3:D$24,4,TRUE))</f>
        <v>0.33687729964749913</v>
      </c>
      <c r="L138" s="18">
        <f ca="1">VLOOKUP(J138,Moeda!A$3:D$24,4,TRUE)</f>
        <v>1</v>
      </c>
    </row>
    <row r="139" spans="1:12" s="18" customFormat="1" ht="20.100000000000001" customHeight="1" x14ac:dyDescent="0.2">
      <c r="A139" s="34">
        <v>28246</v>
      </c>
      <c r="B139" s="35">
        <f>IF($A139&gt;=$F$2,VLOOKUP($A139,'IPCA-E'!$A$3:$F$1000,3,FALSE),VLOOKUP($A139,FADT!$A$3:$C$1000,3,FALSE))</f>
        <v>1.0973681</v>
      </c>
      <c r="C139" s="40">
        <f>IF($A139&gt;=$F$2,VLOOKUP($A139,'IPCA-E'!$A$3:$F$1000,4,FALSE),VLOOKUP($A139,FADT!$A$3:$C$1000,2,FALSE))</f>
        <v>9.7368099999999949</v>
      </c>
      <c r="D139" s="35">
        <f t="shared" si="4"/>
        <v>16122546007363.932</v>
      </c>
      <c r="E139" s="22"/>
      <c r="F139" s="37"/>
      <c r="I139" s="24">
        <v>137</v>
      </c>
      <c r="J139" s="38">
        <f t="shared" ca="1" si="5"/>
        <v>28246</v>
      </c>
      <c r="K139" s="39">
        <f ca="1">IF(J139&gt;$J$2,1,IF(B139=B140,1*K140,B139*K140)/VLOOKUP(J139,Moeda!A$3:D$24,4,TRUE))</f>
        <v>0.33687729964749913</v>
      </c>
      <c r="L139" s="18">
        <f ca="1">VLOOKUP(J139,Moeda!A$3:D$24,4,TRUE)</f>
        <v>1</v>
      </c>
    </row>
    <row r="140" spans="1:12" s="18" customFormat="1" ht="20.100000000000001" customHeight="1" x14ac:dyDescent="0.2">
      <c r="A140" s="34">
        <v>28277</v>
      </c>
      <c r="B140" s="35">
        <f>IF($A140&gt;=$F$2,VLOOKUP($A140,'IPCA-E'!$A$3:$F$1000,3,FALSE),VLOOKUP($A140,FADT!$A$3:$C$1000,3,FALSE))</f>
        <v>1.0973681</v>
      </c>
      <c r="C140" s="40">
        <f>IF($A140&gt;=$F$2,VLOOKUP($A140,'IPCA-E'!$A$3:$F$1000,4,FALSE),VLOOKUP($A140,FADT!$A$3:$C$1000,2,FALSE))</f>
        <v>9.7368099999999949</v>
      </c>
      <c r="D140" s="35">
        <f t="shared" si="4"/>
        <v>14692012650416.877</v>
      </c>
      <c r="E140" s="22"/>
      <c r="F140" s="37"/>
      <c r="I140" s="24">
        <v>138</v>
      </c>
      <c r="J140" s="38">
        <f t="shared" ca="1" si="5"/>
        <v>28277</v>
      </c>
      <c r="K140" s="39">
        <f ca="1">IF(J140&gt;$J$2,1,IF(B140=B141,1*K141,B140*K141)/VLOOKUP(J140,Moeda!A$3:D$24,4,TRUE))</f>
        <v>0.33687729964749913</v>
      </c>
      <c r="L140" s="18">
        <f ca="1">VLOOKUP(J140,Moeda!A$3:D$24,4,TRUE)</f>
        <v>1</v>
      </c>
    </row>
    <row r="141" spans="1:12" s="18" customFormat="1" ht="20.100000000000001" customHeight="1" x14ac:dyDescent="0.2">
      <c r="A141" s="34">
        <v>28307</v>
      </c>
      <c r="B141" s="35">
        <f>IF($A141&gt;=$F$2,VLOOKUP($A141,'IPCA-E'!$A$3:$F$1000,3,FALSE),VLOOKUP($A141,FADT!$A$3:$C$1000,3,FALSE))</f>
        <v>1.0624404000000001</v>
      </c>
      <c r="C141" s="40">
        <f>IF($A141&gt;=$F$2,VLOOKUP($A141,'IPCA-E'!$A$3:$F$1000,4,FALSE),VLOOKUP($A141,FADT!$A$3:$C$1000,2,FALSE))</f>
        <v>6.2440400000000063</v>
      </c>
      <c r="D141" s="35">
        <f t="shared" si="4"/>
        <v>13388408730322.012</v>
      </c>
      <c r="E141" s="22"/>
      <c r="F141" s="37"/>
      <c r="I141" s="24">
        <v>139</v>
      </c>
      <c r="J141" s="38">
        <f t="shared" ca="1" si="5"/>
        <v>28307</v>
      </c>
      <c r="K141" s="39">
        <f ca="1">IF(J141&gt;$J$2,1,IF(B141=B142,1*K142,B141*K142)/VLOOKUP(J141,Moeda!A$3:D$24,4,TRUE))</f>
        <v>0.30698659788588639</v>
      </c>
      <c r="L141" s="18">
        <f ca="1">VLOOKUP(J141,Moeda!A$3:D$24,4,TRUE)</f>
        <v>1</v>
      </c>
    </row>
    <row r="142" spans="1:12" s="18" customFormat="1" ht="20.100000000000001" customHeight="1" x14ac:dyDescent="0.2">
      <c r="A142" s="34">
        <v>28338</v>
      </c>
      <c r="B142" s="35">
        <f>IF($A142&gt;=$F$2,VLOOKUP($A142,'IPCA-E'!$A$3:$F$1000,3,FALSE),VLOOKUP($A142,FADT!$A$3:$C$1000,3,FALSE))</f>
        <v>1.0624404000000001</v>
      </c>
      <c r="C142" s="40">
        <f>IF($A142&gt;=$F$2,VLOOKUP($A142,'IPCA-E'!$A$3:$F$1000,4,FALSE),VLOOKUP($A142,FADT!$A$3:$C$1000,2,FALSE))</f>
        <v>6.2440400000000063</v>
      </c>
      <c r="D142" s="35">
        <f t="shared" si="4"/>
        <v>12601562149106.916</v>
      </c>
      <c r="E142" s="22"/>
      <c r="F142" s="37"/>
      <c r="I142" s="24">
        <v>140</v>
      </c>
      <c r="J142" s="38">
        <f t="shared" ca="1" si="5"/>
        <v>28338</v>
      </c>
      <c r="K142" s="39">
        <f ca="1">IF(J142&gt;$J$2,1,IF(B142=B143,1*K143,B142*K143)/VLOOKUP(J142,Moeda!A$3:D$24,4,TRUE))</f>
        <v>0.30698659788588639</v>
      </c>
      <c r="L142" s="18">
        <f ca="1">VLOOKUP(J142,Moeda!A$3:D$24,4,TRUE)</f>
        <v>1</v>
      </c>
    </row>
    <row r="143" spans="1:12" s="18" customFormat="1" ht="20.100000000000001" customHeight="1" x14ac:dyDescent="0.2">
      <c r="A143" s="34">
        <v>28369</v>
      </c>
      <c r="B143" s="35">
        <f>IF($A143&gt;=$F$2,VLOOKUP($A143,'IPCA-E'!$A$3:$F$1000,3,FALSE),VLOOKUP($A143,FADT!$A$3:$C$1000,3,FALSE))</f>
        <v>1.0624404000000001</v>
      </c>
      <c r="C143" s="40">
        <f>IF($A143&gt;=$F$2,VLOOKUP($A143,'IPCA-E'!$A$3:$F$1000,4,FALSE),VLOOKUP($A143,FADT!$A$3:$C$1000,2,FALSE))</f>
        <v>6.2440400000000063</v>
      </c>
      <c r="D143" s="35">
        <f t="shared" si="4"/>
        <v>11860959117430.885</v>
      </c>
      <c r="E143" s="22"/>
      <c r="F143" s="37"/>
      <c r="I143" s="24">
        <v>141</v>
      </c>
      <c r="J143" s="38">
        <f t="shared" ca="1" si="5"/>
        <v>28369</v>
      </c>
      <c r="K143" s="39">
        <f ca="1">IF(J143&gt;$J$2,1,IF(B143=B144,1*K144,B143*K144)/VLOOKUP(J143,Moeda!A$3:D$24,4,TRUE))</f>
        <v>0.30698659788588639</v>
      </c>
      <c r="L143" s="18">
        <f ca="1">VLOOKUP(J143,Moeda!A$3:D$24,4,TRUE)</f>
        <v>1</v>
      </c>
    </row>
    <row r="144" spans="1:12" s="18" customFormat="1" ht="20.100000000000001" customHeight="1" x14ac:dyDescent="0.2">
      <c r="A144" s="34">
        <v>28399</v>
      </c>
      <c r="B144" s="35">
        <f>IF($A144&gt;=$F$2,VLOOKUP($A144,'IPCA-E'!$A$3:$F$1000,3,FALSE),VLOOKUP($A144,FADT!$A$3:$C$1000,3,FALSE))</f>
        <v>1.0491748999999999</v>
      </c>
      <c r="C144" s="40">
        <f>IF($A144&gt;=$F$2,VLOOKUP($A144,'IPCA-E'!$A$3:$F$1000,4,FALSE),VLOOKUP($A144,FADT!$A$3:$C$1000,2,FALSE))</f>
        <v>4.917489999999991</v>
      </c>
      <c r="D144" s="35">
        <f t="shared" si="4"/>
        <v>11163881868037.854</v>
      </c>
      <c r="E144" s="22"/>
      <c r="F144" s="37"/>
      <c r="I144" s="24">
        <v>142</v>
      </c>
      <c r="J144" s="38">
        <f t="shared" ca="1" si="5"/>
        <v>28399</v>
      </c>
      <c r="K144" s="39">
        <f ca="1">IF(J144&gt;$J$2,1,IF(B144=B145,1*K145,B144*K145)/VLOOKUP(J144,Moeda!A$3:D$24,4,TRUE))</f>
        <v>0.28894477081809611</v>
      </c>
      <c r="L144" s="18">
        <f ca="1">VLOOKUP(J144,Moeda!A$3:D$24,4,TRUE)</f>
        <v>1</v>
      </c>
    </row>
    <row r="145" spans="1:12" s="18" customFormat="1" ht="20.100000000000001" customHeight="1" x14ac:dyDescent="0.2">
      <c r="A145" s="34">
        <v>28430</v>
      </c>
      <c r="B145" s="35">
        <f>IF($A145&gt;=$F$2,VLOOKUP($A145,'IPCA-E'!$A$3:$F$1000,3,FALSE),VLOOKUP($A145,FADT!$A$3:$C$1000,3,FALSE))</f>
        <v>1.0491748999999999</v>
      </c>
      <c r="C145" s="40">
        <f>IF($A145&gt;=$F$2,VLOOKUP($A145,'IPCA-E'!$A$3:$F$1000,4,FALSE),VLOOKUP($A145,FADT!$A$3:$C$1000,2,FALSE))</f>
        <v>4.917489999999991</v>
      </c>
      <c r="D145" s="35">
        <f t="shared" si="4"/>
        <v>10640629954107.607</v>
      </c>
      <c r="E145" s="22"/>
      <c r="F145" s="37"/>
      <c r="I145" s="24">
        <v>143</v>
      </c>
      <c r="J145" s="38">
        <f t="shared" ca="1" si="5"/>
        <v>28430</v>
      </c>
      <c r="K145" s="39">
        <f ca="1">IF(J145&gt;$J$2,1,IF(B145=B146,1*K146,B145*K146)/VLOOKUP(J145,Moeda!A$3:D$24,4,TRUE))</f>
        <v>0.28894477081809611</v>
      </c>
      <c r="L145" s="18">
        <f ca="1">VLOOKUP(J145,Moeda!A$3:D$24,4,TRUE)</f>
        <v>1</v>
      </c>
    </row>
    <row r="146" spans="1:12" s="18" customFormat="1" ht="20.100000000000001" customHeight="1" x14ac:dyDescent="0.2">
      <c r="A146" s="34">
        <v>28460</v>
      </c>
      <c r="B146" s="35">
        <f>IF($A146&gt;=$F$2,VLOOKUP($A146,'IPCA-E'!$A$3:$F$1000,3,FALSE),VLOOKUP($A146,FADT!$A$3:$C$1000,3,FALSE))</f>
        <v>1.0491748999999999</v>
      </c>
      <c r="C146" s="40">
        <f>IF($A146&gt;=$F$2,VLOOKUP($A146,'IPCA-E'!$A$3:$F$1000,4,FALSE),VLOOKUP($A146,FADT!$A$3:$C$1000,2,FALSE))</f>
        <v>4.917489999999991</v>
      </c>
      <c r="D146" s="35">
        <f t="shared" si="4"/>
        <v>10141902893509.564</v>
      </c>
      <c r="E146" s="22"/>
      <c r="F146" s="37"/>
      <c r="I146" s="24">
        <v>144</v>
      </c>
      <c r="J146" s="38">
        <f t="shared" ca="1" si="5"/>
        <v>28460</v>
      </c>
      <c r="K146" s="39">
        <f ca="1">IF(J146&gt;$J$2,1,IF(B146=B147,1*K147,B146*K147)/VLOOKUP(J146,Moeda!A$3:D$24,4,TRUE))</f>
        <v>0.28894477081809611</v>
      </c>
      <c r="L146" s="18">
        <f ca="1">VLOOKUP(J146,Moeda!A$3:D$24,4,TRUE)</f>
        <v>1</v>
      </c>
    </row>
    <row r="147" spans="1:12" s="18" customFormat="1" ht="20.100000000000001" customHeight="1" x14ac:dyDescent="0.2">
      <c r="A147" s="34">
        <v>28491</v>
      </c>
      <c r="B147" s="35">
        <f>IF($A147&gt;=$F$2,VLOOKUP($A147,'IPCA-E'!$A$3:$F$1000,3,FALSE),VLOOKUP($A147,FADT!$A$3:$C$1000,3,FALSE))</f>
        <v>1.0717116</v>
      </c>
      <c r="C147" s="40">
        <f>IF($A147&gt;=$F$2,VLOOKUP($A147,'IPCA-E'!$A$3:$F$1000,4,FALSE),VLOOKUP($A147,FADT!$A$3:$C$1000,2,FALSE))</f>
        <v>7.1711599999999986</v>
      </c>
      <c r="D147" s="35">
        <f t="shared" si="4"/>
        <v>9666551204674.8027</v>
      </c>
      <c r="E147" s="22"/>
      <c r="F147" s="37"/>
      <c r="I147" s="24">
        <v>145</v>
      </c>
      <c r="J147" s="38">
        <f t="shared" ca="1" si="5"/>
        <v>28491</v>
      </c>
      <c r="K147" s="39">
        <f ca="1">IF(J147&gt;$J$2,1,IF(B147=B148,1*K148,B147*K148)/VLOOKUP(J147,Moeda!A$3:D$24,4,TRUE))</f>
        <v>0.27540190946056387</v>
      </c>
      <c r="L147" s="18">
        <f ca="1">VLOOKUP(J147,Moeda!A$3:D$24,4,TRUE)</f>
        <v>1</v>
      </c>
    </row>
    <row r="148" spans="1:12" s="18" customFormat="1" ht="20.100000000000001" customHeight="1" x14ac:dyDescent="0.2">
      <c r="A148" s="34">
        <v>28522</v>
      </c>
      <c r="B148" s="35">
        <f>IF($A148&gt;=$F$2,VLOOKUP($A148,'IPCA-E'!$A$3:$F$1000,3,FALSE),VLOOKUP($A148,FADT!$A$3:$C$1000,3,FALSE))</f>
        <v>1.0717116</v>
      </c>
      <c r="C148" s="40">
        <f>IF($A148&gt;=$F$2,VLOOKUP($A148,'IPCA-E'!$A$3:$F$1000,4,FALSE),VLOOKUP($A148,FADT!$A$3:$C$1000,2,FALSE))</f>
        <v>7.1711599999999986</v>
      </c>
      <c r="D148" s="35">
        <f t="shared" si="4"/>
        <v>9019731805342.7832</v>
      </c>
      <c r="E148" s="22"/>
      <c r="F148" s="37"/>
      <c r="I148" s="24">
        <v>146</v>
      </c>
      <c r="J148" s="38">
        <f t="shared" ca="1" si="5"/>
        <v>28522</v>
      </c>
      <c r="K148" s="39">
        <f ca="1">IF(J148&gt;$J$2,1,IF(B148=B149,1*K149,B148*K149)/VLOOKUP(J148,Moeda!A$3:D$24,4,TRUE))</f>
        <v>0.27540190946056387</v>
      </c>
      <c r="L148" s="18">
        <f ca="1">VLOOKUP(J148,Moeda!A$3:D$24,4,TRUE)</f>
        <v>1</v>
      </c>
    </row>
    <row r="149" spans="1:12" s="18" customFormat="1" ht="20.100000000000001" customHeight="1" x14ac:dyDescent="0.2">
      <c r="A149" s="34">
        <v>28550</v>
      </c>
      <c r="B149" s="35">
        <f>IF($A149&gt;=$F$2,VLOOKUP($A149,'IPCA-E'!$A$3:$F$1000,3,FALSE),VLOOKUP($A149,FADT!$A$3:$C$1000,3,FALSE))</f>
        <v>1.0717116</v>
      </c>
      <c r="C149" s="40">
        <f>IF($A149&gt;=$F$2,VLOOKUP($A149,'IPCA-E'!$A$3:$F$1000,4,FALSE),VLOOKUP($A149,FADT!$A$3:$C$1000,2,FALSE))</f>
        <v>7.1711599999999986</v>
      </c>
      <c r="D149" s="35">
        <f t="shared" si="4"/>
        <v>8416193130076.0234</v>
      </c>
      <c r="E149" s="22"/>
      <c r="F149" s="37"/>
      <c r="I149" s="24">
        <v>147</v>
      </c>
      <c r="J149" s="38">
        <f t="shared" ca="1" si="5"/>
        <v>28550</v>
      </c>
      <c r="K149" s="39">
        <f ca="1">IF(J149&gt;$J$2,1,IF(B149=B150,1*K150,B149*K150)/VLOOKUP(J149,Moeda!A$3:D$24,4,TRUE))</f>
        <v>0.27540190946056387</v>
      </c>
      <c r="L149" s="18">
        <f ca="1">VLOOKUP(J149,Moeda!A$3:D$24,4,TRUE)</f>
        <v>1</v>
      </c>
    </row>
    <row r="150" spans="1:12" s="18" customFormat="1" ht="20.100000000000001" customHeight="1" x14ac:dyDescent="0.2">
      <c r="A150" s="34">
        <v>28581</v>
      </c>
      <c r="B150" s="35">
        <f>IF($A150&gt;=$F$2,VLOOKUP($A150,'IPCA-E'!$A$3:$F$1000,3,FALSE),VLOOKUP($A150,FADT!$A$3:$C$1000,3,FALSE))</f>
        <v>1.0925164000000001</v>
      </c>
      <c r="C150" s="40">
        <f>IF($A150&gt;=$F$2,VLOOKUP($A150,'IPCA-E'!$A$3:$F$1000,4,FALSE),VLOOKUP($A150,FADT!$A$3:$C$1000,2,FALSE))</f>
        <v>9.2516400000000054</v>
      </c>
      <c r="D150" s="35">
        <f t="shared" si="4"/>
        <v>7853039129254.5713</v>
      </c>
      <c r="E150" s="22"/>
      <c r="F150" s="37"/>
      <c r="I150" s="24">
        <v>148</v>
      </c>
      <c r="J150" s="38">
        <f t="shared" ca="1" si="5"/>
        <v>28581</v>
      </c>
      <c r="K150" s="39">
        <f ca="1">IF(J150&gt;$J$2,1,IF(B150=B151,1*K151,B150*K151)/VLOOKUP(J150,Moeda!A$3:D$24,4,TRUE))</f>
        <v>0.25697389993778535</v>
      </c>
      <c r="L150" s="18">
        <f ca="1">VLOOKUP(J150,Moeda!A$3:D$24,4,TRUE)</f>
        <v>1</v>
      </c>
    </row>
    <row r="151" spans="1:12" s="18" customFormat="1" ht="20.100000000000001" customHeight="1" x14ac:dyDescent="0.2">
      <c r="A151" s="34">
        <v>28611</v>
      </c>
      <c r="B151" s="35">
        <f>IF($A151&gt;=$F$2,VLOOKUP($A151,'IPCA-E'!$A$3:$F$1000,3,FALSE),VLOOKUP($A151,FADT!$A$3:$C$1000,3,FALSE))</f>
        <v>1.0925164000000001</v>
      </c>
      <c r="C151" s="40">
        <f>IF($A151&gt;=$F$2,VLOOKUP($A151,'IPCA-E'!$A$3:$F$1000,4,FALSE),VLOOKUP($A151,FADT!$A$3:$C$1000,2,FALSE))</f>
        <v>9.2516400000000054</v>
      </c>
      <c r="D151" s="35">
        <f t="shared" si="4"/>
        <v>7188028600078.2881</v>
      </c>
      <c r="E151" s="22"/>
      <c r="F151" s="37"/>
      <c r="I151" s="24">
        <v>149</v>
      </c>
      <c r="J151" s="38">
        <f t="shared" ca="1" si="5"/>
        <v>28611</v>
      </c>
      <c r="K151" s="39">
        <f ca="1">IF(J151&gt;$J$2,1,IF(B151=B152,1*K152,B151*K152)/VLOOKUP(J151,Moeda!A$3:D$24,4,TRUE))</f>
        <v>0.25697389993778535</v>
      </c>
      <c r="L151" s="18">
        <f ca="1">VLOOKUP(J151,Moeda!A$3:D$24,4,TRUE)</f>
        <v>1</v>
      </c>
    </row>
    <row r="152" spans="1:12" s="18" customFormat="1" ht="20.100000000000001" customHeight="1" x14ac:dyDescent="0.2">
      <c r="A152" s="34">
        <v>28642</v>
      </c>
      <c r="B152" s="35">
        <f>IF($A152&gt;=$F$2,VLOOKUP($A152,'IPCA-E'!$A$3:$F$1000,3,FALSE),VLOOKUP($A152,FADT!$A$3:$C$1000,3,FALSE))</f>
        <v>1.0925164000000001</v>
      </c>
      <c r="C152" s="40">
        <f>IF($A152&gt;=$F$2,VLOOKUP($A152,'IPCA-E'!$A$3:$F$1000,4,FALSE),VLOOKUP($A152,FADT!$A$3:$C$1000,2,FALSE))</f>
        <v>9.2516400000000054</v>
      </c>
      <c r="D152" s="35">
        <f t="shared" si="4"/>
        <v>6579332447621.1865</v>
      </c>
      <c r="E152" s="22"/>
      <c r="F152" s="37"/>
      <c r="I152" s="24">
        <v>150</v>
      </c>
      <c r="J152" s="38">
        <f t="shared" ca="1" si="5"/>
        <v>28642</v>
      </c>
      <c r="K152" s="39">
        <f ca="1">IF(J152&gt;$J$2,1,IF(B152=B153,1*K153,B152*K153)/VLOOKUP(J152,Moeda!A$3:D$24,4,TRUE))</f>
        <v>0.25697389993778535</v>
      </c>
      <c r="L152" s="18">
        <f ca="1">VLOOKUP(J152,Moeda!A$3:D$24,4,TRUE)</f>
        <v>1</v>
      </c>
    </row>
    <row r="153" spans="1:12" s="18" customFormat="1" ht="20.100000000000001" customHeight="1" x14ac:dyDescent="0.2">
      <c r="A153" s="34">
        <v>28672</v>
      </c>
      <c r="B153" s="35">
        <f>IF($A153&gt;=$F$2,VLOOKUP($A153,'IPCA-E'!$A$3:$F$1000,3,FALSE),VLOOKUP($A153,FADT!$A$3:$C$1000,3,FALSE))</f>
        <v>1.0869053</v>
      </c>
      <c r="C153" s="40">
        <f>IF($A153&gt;=$F$2,VLOOKUP($A153,'IPCA-E'!$A$3:$F$1000,4,FALSE),VLOOKUP($A153,FADT!$A$3:$C$1000,2,FALSE))</f>
        <v>8.6905299999999954</v>
      </c>
      <c r="D153" s="35">
        <f t="shared" si="4"/>
        <v>6022181861637.2129</v>
      </c>
      <c r="E153" s="22"/>
      <c r="F153" s="37"/>
      <c r="I153" s="24">
        <v>151</v>
      </c>
      <c r="J153" s="38">
        <f t="shared" ca="1" si="5"/>
        <v>28672</v>
      </c>
      <c r="K153" s="39">
        <f ca="1">IF(J153&gt;$J$2,1,IF(B153=B154,1*K154,B153*K154)/VLOOKUP(J153,Moeda!A$3:D$24,4,TRUE))</f>
        <v>0.23521285349838716</v>
      </c>
      <c r="L153" s="18">
        <f ca="1">VLOOKUP(J153,Moeda!A$3:D$24,4,TRUE)</f>
        <v>1</v>
      </c>
    </row>
    <row r="154" spans="1:12" s="18" customFormat="1" ht="20.100000000000001" customHeight="1" x14ac:dyDescent="0.2">
      <c r="A154" s="34">
        <v>28703</v>
      </c>
      <c r="B154" s="35">
        <f>IF($A154&gt;=$F$2,VLOOKUP($A154,'IPCA-E'!$A$3:$F$1000,3,FALSE),VLOOKUP($A154,FADT!$A$3:$C$1000,3,FALSE))</f>
        <v>1.0869053</v>
      </c>
      <c r="C154" s="40">
        <f>IF($A154&gt;=$F$2,VLOOKUP($A154,'IPCA-E'!$A$3:$F$1000,4,FALSE),VLOOKUP($A154,FADT!$A$3:$C$1000,2,FALSE))</f>
        <v>8.6905299999999954</v>
      </c>
      <c r="D154" s="35">
        <f t="shared" si="4"/>
        <v>5540668411164.4434</v>
      </c>
      <c r="E154" s="22"/>
      <c r="F154" s="37"/>
      <c r="I154" s="24">
        <v>152</v>
      </c>
      <c r="J154" s="38">
        <f t="shared" ca="1" si="5"/>
        <v>28703</v>
      </c>
      <c r="K154" s="39">
        <f ca="1">IF(J154&gt;$J$2,1,IF(B154=B155,1*K155,B154*K155)/VLOOKUP(J154,Moeda!A$3:D$24,4,TRUE))</f>
        <v>0.23521285349838716</v>
      </c>
      <c r="L154" s="18">
        <f ca="1">VLOOKUP(J154,Moeda!A$3:D$24,4,TRUE)</f>
        <v>1</v>
      </c>
    </row>
    <row r="155" spans="1:12" s="18" customFormat="1" ht="20.100000000000001" customHeight="1" x14ac:dyDescent="0.2">
      <c r="A155" s="34">
        <v>28734</v>
      </c>
      <c r="B155" s="35">
        <f>IF($A155&gt;=$F$2,VLOOKUP($A155,'IPCA-E'!$A$3:$F$1000,3,FALSE),VLOOKUP($A155,FADT!$A$3:$C$1000,3,FALSE))</f>
        <v>1.0869053</v>
      </c>
      <c r="C155" s="40">
        <f>IF($A155&gt;=$F$2,VLOOKUP($A155,'IPCA-E'!$A$3:$F$1000,4,FALSE),VLOOKUP($A155,FADT!$A$3:$C$1000,2,FALSE))</f>
        <v>8.6905299999999954</v>
      </c>
      <c r="D155" s="35">
        <f t="shared" si="4"/>
        <v>5097655160173.0557</v>
      </c>
      <c r="E155" s="22"/>
      <c r="F155" s="37"/>
      <c r="I155" s="24">
        <v>153</v>
      </c>
      <c r="J155" s="38">
        <f t="shared" ca="1" si="5"/>
        <v>28734</v>
      </c>
      <c r="K155" s="39">
        <f ca="1">IF(J155&gt;$J$2,1,IF(B155=B156,1*K156,B155*K156)/VLOOKUP(J155,Moeda!A$3:D$24,4,TRUE))</f>
        <v>0.23521285349838716</v>
      </c>
      <c r="L155" s="18">
        <f ca="1">VLOOKUP(J155,Moeda!A$3:D$24,4,TRUE)</f>
        <v>1</v>
      </c>
    </row>
    <row r="156" spans="1:12" s="18" customFormat="1" ht="20.100000000000001" customHeight="1" x14ac:dyDescent="0.2">
      <c r="A156" s="34">
        <v>28764</v>
      </c>
      <c r="B156" s="35">
        <f>IF($A156&gt;=$F$2,VLOOKUP($A156,'IPCA-E'!$A$3:$F$1000,3,FALSE),VLOOKUP($A156,FADT!$A$3:$C$1000,3,FALSE))</f>
        <v>1.0775817000000001</v>
      </c>
      <c r="C156" s="40">
        <f>IF($A156&gt;=$F$2,VLOOKUP($A156,'IPCA-E'!$A$3:$F$1000,4,FALSE),VLOOKUP($A156,FADT!$A$3:$C$1000,2,FALSE))</f>
        <v>7.7581700000000087</v>
      </c>
      <c r="D156" s="35">
        <f t="shared" si="4"/>
        <v>4690063761923.9287</v>
      </c>
      <c r="E156" s="22"/>
      <c r="F156" s="37"/>
      <c r="I156" s="24">
        <v>154</v>
      </c>
      <c r="J156" s="38">
        <f t="shared" ca="1" si="5"/>
        <v>28764</v>
      </c>
      <c r="K156" s="39">
        <f ca="1">IF(J156&gt;$J$2,1,IF(B156=B157,1*K157,B156*K157)/VLOOKUP(J156,Moeda!A$3:D$24,4,TRUE))</f>
        <v>0.21640602313595045</v>
      </c>
      <c r="L156" s="18">
        <f ca="1">VLOOKUP(J156,Moeda!A$3:D$24,4,TRUE)</f>
        <v>1</v>
      </c>
    </row>
    <row r="157" spans="1:12" s="18" customFormat="1" ht="20.100000000000001" customHeight="1" x14ac:dyDescent="0.2">
      <c r="A157" s="34">
        <v>28795</v>
      </c>
      <c r="B157" s="35">
        <f>IF($A157&gt;=$F$2,VLOOKUP($A157,'IPCA-E'!$A$3:$F$1000,3,FALSE),VLOOKUP($A157,FADT!$A$3:$C$1000,3,FALSE))</f>
        <v>1.0775817000000001</v>
      </c>
      <c r="C157" s="40">
        <f>IF($A157&gt;=$F$2,VLOOKUP($A157,'IPCA-E'!$A$3:$F$1000,4,FALSE),VLOOKUP($A157,FADT!$A$3:$C$1000,2,FALSE))</f>
        <v>7.7581700000000087</v>
      </c>
      <c r="D157" s="35">
        <f t="shared" si="4"/>
        <v>4352397374532.1846</v>
      </c>
      <c r="E157" s="22"/>
      <c r="F157" s="37"/>
      <c r="I157" s="24">
        <v>155</v>
      </c>
      <c r="J157" s="38">
        <f t="shared" ca="1" si="5"/>
        <v>28795</v>
      </c>
      <c r="K157" s="39">
        <f ca="1">IF(J157&gt;$J$2,1,IF(B157=B158,1*K158,B157*K158)/VLOOKUP(J157,Moeda!A$3:D$24,4,TRUE))</f>
        <v>0.21640602313595045</v>
      </c>
      <c r="L157" s="18">
        <f ca="1">VLOOKUP(J157,Moeda!A$3:D$24,4,TRUE)</f>
        <v>1</v>
      </c>
    </row>
    <row r="158" spans="1:12" s="18" customFormat="1" ht="20.100000000000001" customHeight="1" x14ac:dyDescent="0.2">
      <c r="A158" s="34">
        <v>28825</v>
      </c>
      <c r="B158" s="35">
        <f>IF($A158&gt;=$F$2,VLOOKUP($A158,'IPCA-E'!$A$3:$F$1000,3,FALSE),VLOOKUP($A158,FADT!$A$3:$C$1000,3,FALSE))</f>
        <v>1.0775817000000001</v>
      </c>
      <c r="C158" s="40">
        <f>IF($A158&gt;=$F$2,VLOOKUP($A158,'IPCA-E'!$A$3:$F$1000,4,FALSE),VLOOKUP($A158,FADT!$A$3:$C$1000,2,FALSE))</f>
        <v>7.7581700000000087</v>
      </c>
      <c r="D158" s="35">
        <f t="shared" si="4"/>
        <v>4039041656453.6909</v>
      </c>
      <c r="E158" s="22"/>
      <c r="F158" s="37"/>
      <c r="I158" s="24">
        <v>156</v>
      </c>
      <c r="J158" s="38">
        <f t="shared" ca="1" si="5"/>
        <v>28825</v>
      </c>
      <c r="K158" s="39">
        <f ca="1">IF(J158&gt;$J$2,1,IF(B158=B159,1*K159,B158*K159)/VLOOKUP(J158,Moeda!A$3:D$24,4,TRUE))</f>
        <v>0.21640602313595045</v>
      </c>
      <c r="L158" s="18">
        <f ca="1">VLOOKUP(J158,Moeda!A$3:D$24,4,TRUE)</f>
        <v>1</v>
      </c>
    </row>
    <row r="159" spans="1:12" s="18" customFormat="1" ht="20.100000000000001" customHeight="1" x14ac:dyDescent="0.2">
      <c r="A159" s="34">
        <v>28856</v>
      </c>
      <c r="B159" s="35">
        <f>IF($A159&gt;=$F$2,VLOOKUP($A159,'IPCA-E'!$A$3:$F$1000,3,FALSE),VLOOKUP($A159,FADT!$A$3:$C$1000,3,FALSE))</f>
        <v>1.0724860000000001</v>
      </c>
      <c r="C159" s="40">
        <f>IF($A159&gt;=$F$2,VLOOKUP($A159,'IPCA-E'!$A$3:$F$1000,4,FALSE),VLOOKUP($A159,FADT!$A$3:$C$1000,2,FALSE))</f>
        <v>7.248600000000005</v>
      </c>
      <c r="D159" s="35">
        <f t="shared" si="4"/>
        <v>3748246333854.4917</v>
      </c>
      <c r="E159" s="22"/>
      <c r="F159" s="37"/>
      <c r="I159" s="24">
        <v>157</v>
      </c>
      <c r="J159" s="38">
        <f t="shared" ca="1" si="5"/>
        <v>28856</v>
      </c>
      <c r="K159" s="39">
        <f ca="1">IF(J159&gt;$J$2,1,IF(B159=B160,1*K160,B159*K160)/VLOOKUP(J159,Moeda!A$3:D$24,4,TRUE))</f>
        <v>0.20082562940327442</v>
      </c>
      <c r="L159" s="18">
        <f ca="1">VLOOKUP(J159,Moeda!A$3:D$24,4,TRUE)</f>
        <v>1</v>
      </c>
    </row>
    <row r="160" spans="1:12" s="18" customFormat="1" ht="20.100000000000001" customHeight="1" x14ac:dyDescent="0.2">
      <c r="A160" s="34">
        <v>28887</v>
      </c>
      <c r="B160" s="35">
        <f>IF($A160&gt;=$F$2,VLOOKUP($A160,'IPCA-E'!$A$3:$F$1000,3,FALSE),VLOOKUP($A160,FADT!$A$3:$C$1000,3,FALSE))</f>
        <v>1.0724860000000001</v>
      </c>
      <c r="C160" s="40">
        <f>IF($A160&gt;=$F$2,VLOOKUP($A160,'IPCA-E'!$A$3:$F$1000,4,FALSE),VLOOKUP($A160,FADT!$A$3:$C$1000,2,FALSE))</f>
        <v>7.248600000000005</v>
      </c>
      <c r="D160" s="35">
        <f t="shared" si="4"/>
        <v>3494913997809.2876</v>
      </c>
      <c r="E160" s="22"/>
      <c r="F160" s="37"/>
      <c r="I160" s="24">
        <v>158</v>
      </c>
      <c r="J160" s="38">
        <f t="shared" ca="1" si="5"/>
        <v>28887</v>
      </c>
      <c r="K160" s="39">
        <f ca="1">IF(J160&gt;$J$2,1,IF(B160=B161,1*K161,B160*K161)/VLOOKUP(J160,Moeda!A$3:D$24,4,TRUE))</f>
        <v>0.20082562940327442</v>
      </c>
      <c r="L160" s="18">
        <f ca="1">VLOOKUP(J160,Moeda!A$3:D$24,4,TRUE)</f>
        <v>1</v>
      </c>
    </row>
    <row r="161" spans="1:12" s="18" customFormat="1" ht="20.100000000000001" customHeight="1" x14ac:dyDescent="0.2">
      <c r="A161" s="34">
        <v>28915</v>
      </c>
      <c r="B161" s="35">
        <f>IF($A161&gt;=$F$2,VLOOKUP($A161,'IPCA-E'!$A$3:$F$1000,3,FALSE),VLOOKUP($A161,FADT!$A$3:$C$1000,3,FALSE))</f>
        <v>1.0724860000000001</v>
      </c>
      <c r="C161" s="40">
        <f>IF($A161&gt;=$F$2,VLOOKUP($A161,'IPCA-E'!$A$3:$F$1000,4,FALSE),VLOOKUP($A161,FADT!$A$3:$C$1000,2,FALSE))</f>
        <v>7.248600000000005</v>
      </c>
      <c r="D161" s="35">
        <f t="shared" si="4"/>
        <v>3258703608074.4062</v>
      </c>
      <c r="E161" s="22"/>
      <c r="F161" s="37"/>
      <c r="I161" s="24">
        <v>159</v>
      </c>
      <c r="J161" s="38">
        <f t="shared" ca="1" si="5"/>
        <v>28915</v>
      </c>
      <c r="K161" s="39">
        <f ca="1">IF(J161&gt;$J$2,1,IF(B161=B162,1*K162,B161*K162)/VLOOKUP(J161,Moeda!A$3:D$24,4,TRUE))</f>
        <v>0.20082562940327442</v>
      </c>
      <c r="L161" s="18">
        <f ca="1">VLOOKUP(J161,Moeda!A$3:D$24,4,TRUE)</f>
        <v>1</v>
      </c>
    </row>
    <row r="162" spans="1:12" s="18" customFormat="1" ht="20.100000000000001" customHeight="1" x14ac:dyDescent="0.2">
      <c r="A162" s="34">
        <v>28946</v>
      </c>
      <c r="B162" s="35">
        <f>IF($A162&gt;=$F$2,VLOOKUP($A162,'IPCA-E'!$A$3:$F$1000,3,FALSE),VLOOKUP($A162,FADT!$A$3:$C$1000,3,FALSE))</f>
        <v>1.1129494</v>
      </c>
      <c r="C162" s="40">
        <f>IF($A162&gt;=$F$2,VLOOKUP($A162,'IPCA-E'!$A$3:$F$1000,4,FALSE),VLOOKUP($A162,FADT!$A$3:$C$1000,2,FALSE))</f>
        <v>11.294939999999997</v>
      </c>
      <c r="D162" s="35">
        <f t="shared" si="4"/>
        <v>3038457945441.1582</v>
      </c>
      <c r="E162" s="22"/>
      <c r="F162" s="37"/>
      <c r="I162" s="24">
        <v>160</v>
      </c>
      <c r="J162" s="38">
        <f t="shared" ca="1" si="5"/>
        <v>28946</v>
      </c>
      <c r="K162" s="39">
        <f ca="1">IF(J162&gt;$J$2,1,IF(B162=B163,1*K163,B162*K163)/VLOOKUP(J162,Moeda!A$3:D$24,4,TRUE))</f>
        <v>0.18725244842662228</v>
      </c>
      <c r="L162" s="18">
        <f ca="1">VLOOKUP(J162,Moeda!A$3:D$24,4,TRUE)</f>
        <v>1</v>
      </c>
    </row>
    <row r="163" spans="1:12" s="18" customFormat="1" ht="20.100000000000001" customHeight="1" x14ac:dyDescent="0.2">
      <c r="A163" s="34">
        <v>28976</v>
      </c>
      <c r="B163" s="35">
        <f>IF($A163&gt;=$F$2,VLOOKUP($A163,'IPCA-E'!$A$3:$F$1000,3,FALSE),VLOOKUP($A163,FADT!$A$3:$C$1000,3,FALSE))</f>
        <v>1.1129494</v>
      </c>
      <c r="C163" s="40">
        <f>IF($A163&gt;=$F$2,VLOOKUP($A163,'IPCA-E'!$A$3:$F$1000,4,FALSE),VLOOKUP($A163,FADT!$A$3:$C$1000,2,FALSE))</f>
        <v>11.294939999999997</v>
      </c>
      <c r="D163" s="35">
        <f t="shared" si="4"/>
        <v>2730095317398.2197</v>
      </c>
      <c r="E163" s="22"/>
      <c r="F163" s="37"/>
      <c r="I163" s="24">
        <v>161</v>
      </c>
      <c r="J163" s="38">
        <f t="shared" ca="1" si="5"/>
        <v>28976</v>
      </c>
      <c r="K163" s="39">
        <f ca="1">IF(J163&gt;$J$2,1,IF(B163=B164,1*K164,B163*K164)/VLOOKUP(J163,Moeda!A$3:D$24,4,TRUE))</f>
        <v>0.18725244842662228</v>
      </c>
      <c r="L163" s="18">
        <f ca="1">VLOOKUP(J163,Moeda!A$3:D$24,4,TRUE)</f>
        <v>1</v>
      </c>
    </row>
    <row r="164" spans="1:12" s="18" customFormat="1" ht="20.100000000000001" customHeight="1" x14ac:dyDescent="0.2">
      <c r="A164" s="34">
        <v>29007</v>
      </c>
      <c r="B164" s="35">
        <f>IF($A164&gt;=$F$2,VLOOKUP($A164,'IPCA-E'!$A$3:$F$1000,3,FALSE),VLOOKUP($A164,FADT!$A$3:$C$1000,3,FALSE))</f>
        <v>1.1129494</v>
      </c>
      <c r="C164" s="40">
        <f>IF($A164&gt;=$F$2,VLOOKUP($A164,'IPCA-E'!$A$3:$F$1000,4,FALSE),VLOOKUP($A164,FADT!$A$3:$C$1000,2,FALSE))</f>
        <v>11.294939999999997</v>
      </c>
      <c r="D164" s="35">
        <f t="shared" si="4"/>
        <v>2453027350028.8691</v>
      </c>
      <c r="E164" s="22"/>
      <c r="F164" s="37"/>
      <c r="I164" s="24">
        <v>162</v>
      </c>
      <c r="J164" s="38">
        <f t="shared" ca="1" si="5"/>
        <v>29007</v>
      </c>
      <c r="K164" s="39">
        <f ca="1">IF(J164&gt;$J$2,1,IF(B164=B165,1*K165,B164*K165)/VLOOKUP(J164,Moeda!A$3:D$24,4,TRUE))</f>
        <v>0.18725244842662228</v>
      </c>
      <c r="L164" s="18">
        <f ca="1">VLOOKUP(J164,Moeda!A$3:D$24,4,TRUE)</f>
        <v>1</v>
      </c>
    </row>
    <row r="165" spans="1:12" s="18" customFormat="1" ht="20.100000000000001" customHeight="1" x14ac:dyDescent="0.2">
      <c r="A165" s="34">
        <v>29037</v>
      </c>
      <c r="B165" s="35">
        <f>IF($A165&gt;=$F$2,VLOOKUP($A165,'IPCA-E'!$A$3:$F$1000,3,FALSE),VLOOKUP($A165,FADT!$A$3:$C$1000,3,FALSE))</f>
        <v>1.0992082999999999</v>
      </c>
      <c r="C165" s="40">
        <f>IF($A165&gt;=$F$2,VLOOKUP($A165,'IPCA-E'!$A$3:$F$1000,4,FALSE),VLOOKUP($A165,FADT!$A$3:$C$1000,2,FALSE))</f>
        <v>9.9208299999999916</v>
      </c>
      <c r="D165" s="35">
        <f t="shared" si="4"/>
        <v>2204078056045.3774</v>
      </c>
      <c r="E165" s="22"/>
      <c r="F165" s="37"/>
      <c r="I165" s="24">
        <v>163</v>
      </c>
      <c r="J165" s="38">
        <f t="shared" ca="1" si="5"/>
        <v>29037</v>
      </c>
      <c r="K165" s="39">
        <f ca="1">IF(J165&gt;$J$2,1,IF(B165=B166,1*K166,B165*K166)/VLOOKUP(J165,Moeda!A$3:D$24,4,TRUE))</f>
        <v>0.16824884260382572</v>
      </c>
      <c r="L165" s="18">
        <f ca="1">VLOOKUP(J165,Moeda!A$3:D$24,4,TRUE)</f>
        <v>1</v>
      </c>
    </row>
    <row r="166" spans="1:12" s="18" customFormat="1" ht="20.100000000000001" customHeight="1" x14ac:dyDescent="0.2">
      <c r="A166" s="34">
        <v>29068</v>
      </c>
      <c r="B166" s="35">
        <f>IF($A166&gt;=$F$2,VLOOKUP($A166,'IPCA-E'!$A$3:$F$1000,3,FALSE),VLOOKUP($A166,FADT!$A$3:$C$1000,3,FALSE))</f>
        <v>1.0992082999999999</v>
      </c>
      <c r="C166" s="40">
        <f>IF($A166&gt;=$F$2,VLOOKUP($A166,'IPCA-E'!$A$3:$F$1000,4,FALSE),VLOOKUP($A166,FADT!$A$3:$C$1000,2,FALSE))</f>
        <v>9.9208299999999916</v>
      </c>
      <c r="D166" s="35">
        <f t="shared" si="4"/>
        <v>2005150485167.7134</v>
      </c>
      <c r="E166" s="22"/>
      <c r="F166" s="37"/>
      <c r="I166" s="24">
        <v>164</v>
      </c>
      <c r="J166" s="38">
        <f t="shared" ca="1" si="5"/>
        <v>29068</v>
      </c>
      <c r="K166" s="39">
        <f ca="1">IF(J166&gt;$J$2,1,IF(B166=B167,1*K167,B166*K167)/VLOOKUP(J166,Moeda!A$3:D$24,4,TRUE))</f>
        <v>0.16824884260382572</v>
      </c>
      <c r="L166" s="18">
        <f ca="1">VLOOKUP(J166,Moeda!A$3:D$24,4,TRUE)</f>
        <v>1</v>
      </c>
    </row>
    <row r="167" spans="1:12" s="18" customFormat="1" ht="20.100000000000001" customHeight="1" x14ac:dyDescent="0.2">
      <c r="A167" s="34">
        <v>29099</v>
      </c>
      <c r="B167" s="35">
        <f>IF($A167&gt;=$F$2,VLOOKUP($A167,'IPCA-E'!$A$3:$F$1000,3,FALSE),VLOOKUP($A167,FADT!$A$3:$C$1000,3,FALSE))</f>
        <v>1.0992082999999999</v>
      </c>
      <c r="C167" s="40">
        <f>IF($A167&gt;=$F$2,VLOOKUP($A167,'IPCA-E'!$A$3:$F$1000,4,FALSE),VLOOKUP($A167,FADT!$A$3:$C$1000,2,FALSE))</f>
        <v>9.9208299999999916</v>
      </c>
      <c r="D167" s="35">
        <f t="shared" si="4"/>
        <v>1824176987353.2737</v>
      </c>
      <c r="E167" s="22"/>
      <c r="F167" s="37"/>
      <c r="I167" s="24">
        <v>165</v>
      </c>
      <c r="J167" s="38">
        <f t="shared" ca="1" si="5"/>
        <v>29099</v>
      </c>
      <c r="K167" s="39">
        <f ca="1">IF(J167&gt;$J$2,1,IF(B167=B168,1*K168,B167*K168)/VLOOKUP(J167,Moeda!A$3:D$24,4,TRUE))</f>
        <v>0.16824884260382572</v>
      </c>
      <c r="L167" s="18">
        <f ca="1">VLOOKUP(J167,Moeda!A$3:D$24,4,TRUE)</f>
        <v>1</v>
      </c>
    </row>
    <row r="168" spans="1:12" s="18" customFormat="1" ht="20.100000000000001" customHeight="1" x14ac:dyDescent="0.2">
      <c r="A168" s="34">
        <v>29129</v>
      </c>
      <c r="B168" s="35">
        <f>IF($A168&gt;=$F$2,VLOOKUP($A168,'IPCA-E'!$A$3:$F$1000,3,FALSE),VLOOKUP($A168,FADT!$A$3:$C$1000,3,FALSE))</f>
        <v>1.1376630999999999</v>
      </c>
      <c r="C168" s="40">
        <f>IF($A168&gt;=$F$2,VLOOKUP($A168,'IPCA-E'!$A$3:$F$1000,4,FALSE),VLOOKUP($A168,FADT!$A$3:$C$1000,2,FALSE))</f>
        <v>13.766309999999994</v>
      </c>
      <c r="D168" s="35">
        <f t="shared" si="4"/>
        <v>1659537129908.2019</v>
      </c>
      <c r="E168" s="22"/>
      <c r="F168" s="37"/>
      <c r="I168" s="24">
        <v>166</v>
      </c>
      <c r="J168" s="38">
        <f t="shared" ca="1" si="5"/>
        <v>29129</v>
      </c>
      <c r="K168" s="39">
        <f ca="1">IF(J168&gt;$J$2,1,IF(B168=B169,1*K169,B168*K169)/VLOOKUP(J168,Moeda!A$3:D$24,4,TRUE))</f>
        <v>0.1530636573648741</v>
      </c>
      <c r="L168" s="18">
        <f ca="1">VLOOKUP(J168,Moeda!A$3:D$24,4,TRUE)</f>
        <v>1</v>
      </c>
    </row>
    <row r="169" spans="1:12" s="18" customFormat="1" ht="20.100000000000001" customHeight="1" x14ac:dyDescent="0.2">
      <c r="A169" s="34">
        <v>29160</v>
      </c>
      <c r="B169" s="35">
        <f>IF($A169&gt;=$F$2,VLOOKUP($A169,'IPCA-E'!$A$3:$F$1000,3,FALSE),VLOOKUP($A169,FADT!$A$3:$C$1000,3,FALSE))</f>
        <v>1.1376630999999999</v>
      </c>
      <c r="C169" s="40">
        <f>IF($A169&gt;=$F$2,VLOOKUP($A169,'IPCA-E'!$A$3:$F$1000,4,FALSE),VLOOKUP($A169,FADT!$A$3:$C$1000,2,FALSE))</f>
        <v>13.766309999999994</v>
      </c>
      <c r="D169" s="35">
        <f t="shared" si="4"/>
        <v>1458724581915.509</v>
      </c>
      <c r="E169" s="22"/>
      <c r="F169" s="37"/>
      <c r="I169" s="24">
        <v>167</v>
      </c>
      <c r="J169" s="38">
        <f t="shared" ca="1" si="5"/>
        <v>29160</v>
      </c>
      <c r="K169" s="39">
        <f ca="1">IF(J169&gt;$J$2,1,IF(B169=B170,1*K170,B169*K170)/VLOOKUP(J169,Moeda!A$3:D$24,4,TRUE))</f>
        <v>0.1530636573648741</v>
      </c>
      <c r="L169" s="18">
        <f ca="1">VLOOKUP(J169,Moeda!A$3:D$24,4,TRUE)</f>
        <v>1</v>
      </c>
    </row>
    <row r="170" spans="1:12" s="18" customFormat="1" ht="20.100000000000001" customHeight="1" x14ac:dyDescent="0.2">
      <c r="A170" s="34">
        <v>29190</v>
      </c>
      <c r="B170" s="35">
        <f>IF($A170&gt;=$F$2,VLOOKUP($A170,'IPCA-E'!$A$3:$F$1000,3,FALSE),VLOOKUP($A170,FADT!$A$3:$C$1000,3,FALSE))</f>
        <v>1.1376630999999999</v>
      </c>
      <c r="C170" s="40">
        <f>IF($A170&gt;=$F$2,VLOOKUP($A170,'IPCA-E'!$A$3:$F$1000,4,FALSE),VLOOKUP($A170,FADT!$A$3:$C$1000,2,FALSE))</f>
        <v>13.766309999999994</v>
      </c>
      <c r="D170" s="35">
        <f t="shared" si="4"/>
        <v>1282211387462.1663</v>
      </c>
      <c r="E170" s="22"/>
      <c r="F170" s="37"/>
      <c r="I170" s="24">
        <v>168</v>
      </c>
      <c r="J170" s="38">
        <f t="shared" ca="1" si="5"/>
        <v>29190</v>
      </c>
      <c r="K170" s="39">
        <f ca="1">IF(J170&gt;$J$2,1,IF(B170=B171,1*K171,B170*K171)/VLOOKUP(J170,Moeda!A$3:D$24,4,TRUE))</f>
        <v>0.1530636573648741</v>
      </c>
      <c r="L170" s="18">
        <f ca="1">VLOOKUP(J170,Moeda!A$3:D$24,4,TRUE)</f>
        <v>1</v>
      </c>
    </row>
    <row r="171" spans="1:12" s="18" customFormat="1" ht="20.100000000000001" customHeight="1" x14ac:dyDescent="0.2">
      <c r="A171" s="34">
        <v>29221</v>
      </c>
      <c r="B171" s="35">
        <f>IF($A171&gt;=$F$2,VLOOKUP($A171,'IPCA-E'!$A$3:$F$1000,3,FALSE),VLOOKUP($A171,FADT!$A$3:$C$1000,3,FALSE))</f>
        <v>1.1205510000000001</v>
      </c>
      <c r="C171" s="40">
        <f>IF($A171&gt;=$F$2,VLOOKUP($A171,'IPCA-E'!$A$3:$F$1000,4,FALSE),VLOOKUP($A171,FADT!$A$3:$C$1000,2,FALSE))</f>
        <v>12.055100000000007</v>
      </c>
      <c r="D171" s="35">
        <f t="shared" si="4"/>
        <v>1127057199501.4749</v>
      </c>
      <c r="E171" s="22"/>
      <c r="F171" s="37"/>
      <c r="I171" s="24">
        <v>169</v>
      </c>
      <c r="J171" s="38">
        <f t="shared" ca="1" si="5"/>
        <v>29221</v>
      </c>
      <c r="K171" s="39">
        <f ca="1">IF(J171&gt;$J$2,1,IF(B171=B172,1*K172,B171*K172)/VLOOKUP(J171,Moeda!A$3:D$24,4,TRUE))</f>
        <v>0.13454216574737646</v>
      </c>
      <c r="L171" s="18">
        <f ca="1">VLOOKUP(J171,Moeda!A$3:D$24,4,TRUE)</f>
        <v>1</v>
      </c>
    </row>
    <row r="172" spans="1:12" s="18" customFormat="1" ht="20.100000000000001" customHeight="1" x14ac:dyDescent="0.2">
      <c r="A172" s="34">
        <v>29252</v>
      </c>
      <c r="B172" s="35">
        <f>IF($A172&gt;=$F$2,VLOOKUP($A172,'IPCA-E'!$A$3:$F$1000,3,FALSE),VLOOKUP($A172,FADT!$A$3:$C$1000,3,FALSE))</f>
        <v>1.1205510000000001</v>
      </c>
      <c r="C172" s="40">
        <f>IF($A172&gt;=$F$2,VLOOKUP($A172,'IPCA-E'!$A$3:$F$1000,4,FALSE),VLOOKUP($A172,FADT!$A$3:$C$1000,2,FALSE))</f>
        <v>12.055100000000007</v>
      </c>
      <c r="D172" s="35">
        <f t="shared" si="4"/>
        <v>1005806250229.9983</v>
      </c>
      <c r="E172" s="22"/>
      <c r="F172" s="37"/>
      <c r="I172" s="24">
        <v>170</v>
      </c>
      <c r="J172" s="38">
        <f t="shared" ca="1" si="5"/>
        <v>29252</v>
      </c>
      <c r="K172" s="39">
        <f ca="1">IF(J172&gt;$J$2,1,IF(B172=B173,1*K173,B172*K173)/VLOOKUP(J172,Moeda!A$3:D$24,4,TRUE))</f>
        <v>0.13454216574737646</v>
      </c>
      <c r="L172" s="18">
        <f ca="1">VLOOKUP(J172,Moeda!A$3:D$24,4,TRUE)</f>
        <v>1</v>
      </c>
    </row>
    <row r="173" spans="1:12" s="18" customFormat="1" ht="20.100000000000001" customHeight="1" x14ac:dyDescent="0.2">
      <c r="A173" s="34">
        <v>29281</v>
      </c>
      <c r="B173" s="35">
        <f>IF($A173&gt;=$F$2,VLOOKUP($A173,'IPCA-E'!$A$3:$F$1000,3,FALSE),VLOOKUP($A173,FADT!$A$3:$C$1000,3,FALSE))</f>
        <v>1.1205510000000001</v>
      </c>
      <c r="C173" s="40">
        <f>IF($A173&gt;=$F$2,VLOOKUP($A173,'IPCA-E'!$A$3:$F$1000,4,FALSE),VLOOKUP($A173,FADT!$A$3:$C$1000,2,FALSE))</f>
        <v>12.055100000000007</v>
      </c>
      <c r="D173" s="35">
        <f t="shared" si="4"/>
        <v>897599707849.08337</v>
      </c>
      <c r="E173" s="22"/>
      <c r="F173" s="37"/>
      <c r="I173" s="24">
        <v>171</v>
      </c>
      <c r="J173" s="38">
        <f t="shared" ca="1" si="5"/>
        <v>29281</v>
      </c>
      <c r="K173" s="39">
        <f ca="1">IF(J173&gt;$J$2,1,IF(B173=B174,1*K174,B173*K174)/VLOOKUP(J173,Moeda!A$3:D$24,4,TRUE))</f>
        <v>0.13454216574737646</v>
      </c>
      <c r="L173" s="18">
        <f ca="1">VLOOKUP(J173,Moeda!A$3:D$24,4,TRUE)</f>
        <v>1</v>
      </c>
    </row>
    <row r="174" spans="1:12" s="18" customFormat="1" ht="20.100000000000001" customHeight="1" x14ac:dyDescent="0.2">
      <c r="A174" s="34">
        <v>29312</v>
      </c>
      <c r="B174" s="35">
        <f>IF($A174&gt;=$F$2,VLOOKUP($A174,'IPCA-E'!$A$3:$F$1000,3,FALSE),VLOOKUP($A174,FADT!$A$3:$C$1000,3,FALSE))</f>
        <v>1.1065636999999999</v>
      </c>
      <c r="C174" s="40">
        <f>IF($A174&gt;=$F$2,VLOOKUP($A174,'IPCA-E'!$A$3:$F$1000,4,FALSE),VLOOKUP($A174,FADT!$A$3:$C$1000,2,FALSE))</f>
        <v>10.656369999999992</v>
      </c>
      <c r="D174" s="35">
        <f t="shared" si="4"/>
        <v>801034230346.57349</v>
      </c>
      <c r="E174" s="22"/>
      <c r="F174" s="37"/>
      <c r="I174" s="24">
        <v>172</v>
      </c>
      <c r="J174" s="38">
        <f t="shared" ca="1" si="5"/>
        <v>29312</v>
      </c>
      <c r="K174" s="39">
        <f ca="1">IF(J174&gt;$J$2,1,IF(B174=B175,1*K175,B174*K175)/VLOOKUP(J174,Moeda!A$3:D$24,4,TRUE))</f>
        <v>0.12006786460176865</v>
      </c>
      <c r="L174" s="18">
        <f ca="1">VLOOKUP(J174,Moeda!A$3:D$24,4,TRUE)</f>
        <v>1</v>
      </c>
    </row>
    <row r="175" spans="1:12" s="18" customFormat="1" ht="20.100000000000001" customHeight="1" x14ac:dyDescent="0.2">
      <c r="A175" s="34">
        <v>29342</v>
      </c>
      <c r="B175" s="35">
        <f>IF($A175&gt;=$F$2,VLOOKUP($A175,'IPCA-E'!$A$3:$F$1000,3,FALSE),VLOOKUP($A175,FADT!$A$3:$C$1000,3,FALSE))</f>
        <v>1.1065636999999999</v>
      </c>
      <c r="C175" s="40">
        <f>IF($A175&gt;=$F$2,VLOOKUP($A175,'IPCA-E'!$A$3:$F$1000,4,FALSE),VLOOKUP($A175,FADT!$A$3:$C$1000,2,FALSE))</f>
        <v>10.656369999999992</v>
      </c>
      <c r="D175" s="35">
        <f t="shared" si="4"/>
        <v>723893464376.76709</v>
      </c>
      <c r="E175" s="22"/>
      <c r="F175" s="37"/>
      <c r="I175" s="24">
        <v>173</v>
      </c>
      <c r="J175" s="38">
        <f t="shared" ca="1" si="5"/>
        <v>29342</v>
      </c>
      <c r="K175" s="39">
        <f ca="1">IF(J175&gt;$J$2,1,IF(B175=B176,1*K176,B175*K176)/VLOOKUP(J175,Moeda!A$3:D$24,4,TRUE))</f>
        <v>0.12006786460176865</v>
      </c>
      <c r="L175" s="18">
        <f ca="1">VLOOKUP(J175,Moeda!A$3:D$24,4,TRUE)</f>
        <v>1</v>
      </c>
    </row>
    <row r="176" spans="1:12" s="18" customFormat="1" ht="20.100000000000001" customHeight="1" x14ac:dyDescent="0.2">
      <c r="A176" s="34">
        <v>29373</v>
      </c>
      <c r="B176" s="35">
        <f>IF($A176&gt;=$F$2,VLOOKUP($A176,'IPCA-E'!$A$3:$F$1000,3,FALSE),VLOOKUP($A176,FADT!$A$3:$C$1000,3,FALSE))</f>
        <v>1.1065636999999999</v>
      </c>
      <c r="C176" s="40">
        <f>IF($A176&gt;=$F$2,VLOOKUP($A176,'IPCA-E'!$A$3:$F$1000,4,FALSE),VLOOKUP($A176,FADT!$A$3:$C$1000,2,FALSE))</f>
        <v>10.656369999999992</v>
      </c>
      <c r="D176" s="35">
        <f t="shared" si="4"/>
        <v>654181466802.83032</v>
      </c>
      <c r="E176" s="22"/>
      <c r="F176" s="37"/>
      <c r="I176" s="24">
        <v>174</v>
      </c>
      <c r="J176" s="38">
        <f t="shared" ca="1" si="5"/>
        <v>29373</v>
      </c>
      <c r="K176" s="39">
        <f ca="1">IF(J176&gt;$J$2,1,IF(B176=B177,1*K177,B176*K177)/VLOOKUP(J176,Moeda!A$3:D$24,4,TRUE))</f>
        <v>0.12006786460176865</v>
      </c>
      <c r="L176" s="18">
        <f ca="1">VLOOKUP(J176,Moeda!A$3:D$24,4,TRUE)</f>
        <v>1</v>
      </c>
    </row>
    <row r="177" spans="1:12" s="18" customFormat="1" ht="20.100000000000001" customHeight="1" x14ac:dyDescent="0.2">
      <c r="A177" s="34">
        <v>29403</v>
      </c>
      <c r="B177" s="35">
        <f>IF($A177&gt;=$F$2,VLOOKUP($A177,'IPCA-E'!$A$3:$F$1000,3,FALSE),VLOOKUP($A177,FADT!$A$3:$C$1000,3,FALSE))</f>
        <v>1.0969876000000001</v>
      </c>
      <c r="C177" s="40">
        <f>IF($A177&gt;=$F$2,VLOOKUP($A177,'IPCA-E'!$A$3:$F$1000,4,FALSE),VLOOKUP($A177,FADT!$A$3:$C$1000,2,FALSE))</f>
        <v>9.6987600000000072</v>
      </c>
      <c r="D177" s="35">
        <f t="shared" si="4"/>
        <v>591182836381.52087</v>
      </c>
      <c r="E177" s="22"/>
      <c r="F177" s="37"/>
      <c r="I177" s="24">
        <v>175</v>
      </c>
      <c r="J177" s="38">
        <f t="shared" ca="1" si="5"/>
        <v>29403</v>
      </c>
      <c r="K177" s="39">
        <f ca="1">IF(J177&gt;$J$2,1,IF(B177=B178,1*K178,B177*K178)/VLOOKUP(J177,Moeda!A$3:D$24,4,TRUE))</f>
        <v>0.10850515392992618</v>
      </c>
      <c r="L177" s="18">
        <f ca="1">VLOOKUP(J177,Moeda!A$3:D$24,4,TRUE)</f>
        <v>1</v>
      </c>
    </row>
    <row r="178" spans="1:12" s="18" customFormat="1" ht="20.100000000000001" customHeight="1" x14ac:dyDescent="0.2">
      <c r="A178" s="34">
        <v>29434</v>
      </c>
      <c r="B178" s="35">
        <f>IF($A178&gt;=$F$2,VLOOKUP($A178,'IPCA-E'!$A$3:$F$1000,3,FALSE),VLOOKUP($A178,FADT!$A$3:$C$1000,3,FALSE))</f>
        <v>1.0969876000000001</v>
      </c>
      <c r="C178" s="40">
        <f>IF($A178&gt;=$F$2,VLOOKUP($A178,'IPCA-E'!$A$3:$F$1000,4,FALSE),VLOOKUP($A178,FADT!$A$3:$C$1000,2,FALSE))</f>
        <v>9.6987600000000072</v>
      </c>
      <c r="D178" s="35">
        <f t="shared" si="4"/>
        <v>538914784799.31848</v>
      </c>
      <c r="E178" s="22"/>
      <c r="F178" s="37"/>
      <c r="I178" s="24">
        <v>176</v>
      </c>
      <c r="J178" s="38">
        <f t="shared" ca="1" si="5"/>
        <v>29434</v>
      </c>
      <c r="K178" s="39">
        <f ca="1">IF(J178&gt;$J$2,1,IF(B178=B179,1*K179,B178*K179)/VLOOKUP(J178,Moeda!A$3:D$24,4,TRUE))</f>
        <v>0.10850515392992618</v>
      </c>
      <c r="L178" s="18">
        <f ca="1">VLOOKUP(J178,Moeda!A$3:D$24,4,TRUE)</f>
        <v>1</v>
      </c>
    </row>
    <row r="179" spans="1:12" s="18" customFormat="1" ht="20.100000000000001" customHeight="1" x14ac:dyDescent="0.2">
      <c r="A179" s="34">
        <v>29465</v>
      </c>
      <c r="B179" s="35">
        <f>IF($A179&gt;=$F$2,VLOOKUP($A179,'IPCA-E'!$A$3:$F$1000,3,FALSE),VLOOKUP($A179,FADT!$A$3:$C$1000,3,FALSE))</f>
        <v>1.0969876000000001</v>
      </c>
      <c r="C179" s="40">
        <f>IF($A179&gt;=$F$2,VLOOKUP($A179,'IPCA-E'!$A$3:$F$1000,4,FALSE),VLOOKUP($A179,FADT!$A$3:$C$1000,2,FALSE))</f>
        <v>9.6987600000000072</v>
      </c>
      <c r="D179" s="35">
        <f t="shared" si="4"/>
        <v>491267891085.84131</v>
      </c>
      <c r="E179" s="22"/>
      <c r="F179" s="37"/>
      <c r="I179" s="24">
        <v>177</v>
      </c>
      <c r="J179" s="38">
        <f t="shared" ca="1" si="5"/>
        <v>29465</v>
      </c>
      <c r="K179" s="39">
        <f ca="1">IF(J179&gt;$J$2,1,IF(B179=B180,1*K180,B179*K180)/VLOOKUP(J179,Moeda!A$3:D$24,4,TRUE))</f>
        <v>0.10850515392992618</v>
      </c>
      <c r="L179" s="18">
        <f ca="1">VLOOKUP(J179,Moeda!A$3:D$24,4,TRUE)</f>
        <v>1</v>
      </c>
    </row>
    <row r="180" spans="1:12" s="18" customFormat="1" ht="20.100000000000001" customHeight="1" x14ac:dyDescent="0.2">
      <c r="A180" s="34">
        <v>29495</v>
      </c>
      <c r="B180" s="35">
        <f>IF($A180&gt;=$F$2,VLOOKUP($A180,'IPCA-E'!$A$3:$F$1000,3,FALSE),VLOOKUP($A180,FADT!$A$3:$C$1000,3,FALSE))</f>
        <v>1.1129419</v>
      </c>
      <c r="C180" s="40">
        <f>IF($A180&gt;=$F$2,VLOOKUP($A180,'IPCA-E'!$A$3:$F$1000,4,FALSE),VLOOKUP($A180,FADT!$A$3:$C$1000,2,FALSE))</f>
        <v>11.294190000000004</v>
      </c>
      <c r="D180" s="35">
        <f t="shared" si="4"/>
        <v>447833586346.68365</v>
      </c>
      <c r="E180" s="22"/>
      <c r="F180" s="37"/>
      <c r="I180" s="24">
        <v>178</v>
      </c>
      <c r="J180" s="38">
        <f t="shared" ca="1" si="5"/>
        <v>29495</v>
      </c>
      <c r="K180" s="39">
        <f ca="1">IF(J180&gt;$J$2,1,IF(B180=B181,1*K181,B180*K181)/VLOOKUP(J180,Moeda!A$3:D$24,4,TRUE))</f>
        <v>9.89119238266013E-2</v>
      </c>
      <c r="L180" s="18">
        <f ca="1">VLOOKUP(J180,Moeda!A$3:D$24,4,TRUE)</f>
        <v>1</v>
      </c>
    </row>
    <row r="181" spans="1:12" s="18" customFormat="1" ht="20.100000000000001" customHeight="1" x14ac:dyDescent="0.2">
      <c r="A181" s="34">
        <v>29526</v>
      </c>
      <c r="B181" s="35">
        <f>IF($A181&gt;=$F$2,VLOOKUP($A181,'IPCA-E'!$A$3:$F$1000,3,FALSE),VLOOKUP($A181,FADT!$A$3:$C$1000,3,FALSE))</f>
        <v>1.1129419</v>
      </c>
      <c r="C181" s="40">
        <f>IF($A181&gt;=$F$2,VLOOKUP($A181,'IPCA-E'!$A$3:$F$1000,4,FALSE),VLOOKUP($A181,FADT!$A$3:$C$1000,2,FALSE))</f>
        <v>11.294190000000004</v>
      </c>
      <c r="D181" s="35">
        <f t="shared" si="4"/>
        <v>402387210281.7619</v>
      </c>
      <c r="E181" s="22"/>
      <c r="F181" s="37"/>
      <c r="I181" s="24">
        <v>179</v>
      </c>
      <c r="J181" s="38">
        <f t="shared" ca="1" si="5"/>
        <v>29526</v>
      </c>
      <c r="K181" s="39">
        <f ca="1">IF(J181&gt;$J$2,1,IF(B181=B182,1*K182,B181*K182)/VLOOKUP(J181,Moeda!A$3:D$24,4,TRUE))</f>
        <v>9.89119238266013E-2</v>
      </c>
      <c r="L181" s="18">
        <f ca="1">VLOOKUP(J181,Moeda!A$3:D$24,4,TRUE)</f>
        <v>1</v>
      </c>
    </row>
    <row r="182" spans="1:12" s="18" customFormat="1" ht="20.100000000000001" customHeight="1" x14ac:dyDescent="0.2">
      <c r="A182" s="34">
        <v>29556</v>
      </c>
      <c r="B182" s="35">
        <f>IF($A182&gt;=$F$2,VLOOKUP($A182,'IPCA-E'!$A$3:$F$1000,3,FALSE),VLOOKUP($A182,FADT!$A$3:$C$1000,3,FALSE))</f>
        <v>1.1129419</v>
      </c>
      <c r="C182" s="40">
        <f>IF($A182&gt;=$F$2,VLOOKUP($A182,'IPCA-E'!$A$3:$F$1000,4,FALSE),VLOOKUP($A182,FADT!$A$3:$C$1000,2,FALSE))</f>
        <v>11.294190000000004</v>
      </c>
      <c r="D182" s="35">
        <f t="shared" si="4"/>
        <v>361552755163.37543</v>
      </c>
      <c r="E182" s="22"/>
      <c r="F182" s="37"/>
      <c r="I182" s="24">
        <v>180</v>
      </c>
      <c r="J182" s="38">
        <f t="shared" ca="1" si="5"/>
        <v>29556</v>
      </c>
      <c r="K182" s="39">
        <f ca="1">IF(J182&gt;$J$2,1,IF(B182=B183,1*K183,B182*K183)/VLOOKUP(J182,Moeda!A$3:D$24,4,TRUE))</f>
        <v>9.89119238266013E-2</v>
      </c>
      <c r="L182" s="18">
        <f ca="1">VLOOKUP(J182,Moeda!A$3:D$24,4,TRUE)</f>
        <v>1</v>
      </c>
    </row>
    <row r="183" spans="1:12" s="18" customFormat="1" ht="20.100000000000001" customHeight="1" x14ac:dyDescent="0.2">
      <c r="A183" s="34">
        <v>29587</v>
      </c>
      <c r="B183" s="35">
        <f>IF($A183&gt;=$F$2,VLOOKUP($A183,'IPCA-E'!$A$3:$F$1000,3,FALSE),VLOOKUP($A183,FADT!$A$3:$C$1000,3,FALSE))</f>
        <v>1</v>
      </c>
      <c r="C183" s="40">
        <f>IF($A183&gt;=$F$2,VLOOKUP($A183,'IPCA-E'!$A$3:$F$1000,4,FALSE),VLOOKUP($A183,FADT!$A$3:$C$1000,2,FALSE))</f>
        <v>0</v>
      </c>
      <c r="D183" s="35">
        <f t="shared" si="4"/>
        <v>324862200949.91071</v>
      </c>
      <c r="E183" s="22"/>
      <c r="F183" s="37"/>
      <c r="I183" s="24">
        <v>181</v>
      </c>
      <c r="J183" s="38">
        <f t="shared" ca="1" si="5"/>
        <v>29587</v>
      </c>
      <c r="K183" s="39">
        <f ca="1">IF(J183&gt;$J$2,1,IF(B183=B184,1*K184,B183*K184)/VLOOKUP(J183,Moeda!A$3:D$24,4,TRUE))</f>
        <v>8.8874292383637726E-2</v>
      </c>
      <c r="L183" s="18">
        <f ca="1">VLOOKUP(J183,Moeda!A$3:D$24,4,TRUE)</f>
        <v>1</v>
      </c>
    </row>
    <row r="184" spans="1:12" s="18" customFormat="1" ht="20.100000000000001" customHeight="1" x14ac:dyDescent="0.2">
      <c r="A184" s="34">
        <v>29618</v>
      </c>
      <c r="B184" s="35">
        <f>IF($A184&gt;=$F$2,VLOOKUP($A184,'IPCA-E'!$A$3:$F$1000,3,FALSE),VLOOKUP($A184,FADT!$A$3:$C$1000,3,FALSE))</f>
        <v>1</v>
      </c>
      <c r="C184" s="40">
        <f>IF($A184&gt;=$F$2,VLOOKUP($A184,'IPCA-E'!$A$3:$F$1000,4,FALSE),VLOOKUP($A184,FADT!$A$3:$C$1000,2,FALSE))</f>
        <v>0</v>
      </c>
      <c r="D184" s="35">
        <f t="shared" si="4"/>
        <v>324862200949.91071</v>
      </c>
      <c r="E184" s="22"/>
      <c r="F184" s="37"/>
      <c r="I184" s="24">
        <v>182</v>
      </c>
      <c r="J184" s="38">
        <f t="shared" ca="1" si="5"/>
        <v>29618</v>
      </c>
      <c r="K184" s="39">
        <f ca="1">IF(J184&gt;$J$2,1,IF(B184=B185,1*K185,B184*K185)/VLOOKUP(J184,Moeda!A$3:D$24,4,TRUE))</f>
        <v>8.8874292383637726E-2</v>
      </c>
      <c r="L184" s="18">
        <f ca="1">VLOOKUP(J184,Moeda!A$3:D$24,4,TRUE)</f>
        <v>1</v>
      </c>
    </row>
    <row r="185" spans="1:12" s="18" customFormat="1" ht="20.100000000000001" customHeight="1" x14ac:dyDescent="0.2">
      <c r="A185" s="34">
        <v>29646</v>
      </c>
      <c r="B185" s="35">
        <f>IF($A185&gt;=$F$2,VLOOKUP($A185,'IPCA-E'!$A$3:$F$1000,3,FALSE),VLOOKUP($A185,FADT!$A$3:$C$1000,3,FALSE))</f>
        <v>1.1887042999999999</v>
      </c>
      <c r="C185" s="40">
        <f>IF($A185&gt;=$F$2,VLOOKUP($A185,'IPCA-E'!$A$3:$F$1000,4,FALSE),VLOOKUP($A185,FADT!$A$3:$C$1000,2,FALSE))</f>
        <v>18.870429999999992</v>
      </c>
      <c r="D185" s="35">
        <f t="shared" si="4"/>
        <v>324862200949.91071</v>
      </c>
      <c r="E185" s="22"/>
      <c r="F185" s="37"/>
      <c r="I185" s="24">
        <v>183</v>
      </c>
      <c r="J185" s="38">
        <f t="shared" ca="1" si="5"/>
        <v>29646</v>
      </c>
      <c r="K185" s="39">
        <f ca="1">IF(J185&gt;$J$2,1,IF(B185=B186,1*K186,B185*K186)/VLOOKUP(J185,Moeda!A$3:D$24,4,TRUE))</f>
        <v>8.8874292383637726E-2</v>
      </c>
      <c r="L185" s="18">
        <f ca="1">VLOOKUP(J185,Moeda!A$3:D$24,4,TRUE)</f>
        <v>1</v>
      </c>
    </row>
    <row r="186" spans="1:12" s="18" customFormat="1" ht="20.100000000000001" customHeight="1" x14ac:dyDescent="0.2">
      <c r="A186" s="34">
        <v>29677</v>
      </c>
      <c r="B186" s="35">
        <f>IF($A186&gt;=$F$2,VLOOKUP($A186,'IPCA-E'!$A$3:$F$1000,3,FALSE),VLOOKUP($A186,FADT!$A$3:$C$1000,3,FALSE))</f>
        <v>1</v>
      </c>
      <c r="C186" s="40">
        <f>IF($A186&gt;=$F$2,VLOOKUP($A186,'IPCA-E'!$A$3:$F$1000,4,FALSE),VLOOKUP($A186,FADT!$A$3:$C$1000,2,FALSE))</f>
        <v>0</v>
      </c>
      <c r="D186" s="35">
        <f t="shared" si="4"/>
        <v>273291011860.48602</v>
      </c>
      <c r="E186" s="22"/>
      <c r="F186" s="37"/>
      <c r="I186" s="24">
        <v>184</v>
      </c>
      <c r="J186" s="38">
        <f t="shared" ca="1" si="5"/>
        <v>29677</v>
      </c>
      <c r="K186" s="39">
        <f ca="1">IF(J186&gt;$J$2,1,IF(B186=B187,1*K187,B186*K187)/VLOOKUP(J186,Moeda!A$3:D$24,4,TRUE))</f>
        <v>7.4765685952038474E-2</v>
      </c>
      <c r="L186" s="18">
        <f ca="1">VLOOKUP(J186,Moeda!A$3:D$24,4,TRUE)</f>
        <v>1</v>
      </c>
    </row>
    <row r="187" spans="1:12" s="18" customFormat="1" ht="20.100000000000001" customHeight="1" x14ac:dyDescent="0.2">
      <c r="A187" s="34">
        <v>29707</v>
      </c>
      <c r="B187" s="35">
        <f>IF($A187&gt;=$F$2,VLOOKUP($A187,'IPCA-E'!$A$3:$F$1000,3,FALSE),VLOOKUP($A187,FADT!$A$3:$C$1000,3,FALSE))</f>
        <v>1</v>
      </c>
      <c r="C187" s="40">
        <f>IF($A187&gt;=$F$2,VLOOKUP($A187,'IPCA-E'!$A$3:$F$1000,4,FALSE),VLOOKUP($A187,FADT!$A$3:$C$1000,2,FALSE))</f>
        <v>0</v>
      </c>
      <c r="D187" s="35">
        <f t="shared" si="4"/>
        <v>273291011860.48602</v>
      </c>
      <c r="E187" s="22"/>
      <c r="F187" s="37"/>
      <c r="I187" s="24">
        <v>185</v>
      </c>
      <c r="J187" s="38">
        <f t="shared" ca="1" si="5"/>
        <v>29707</v>
      </c>
      <c r="K187" s="39">
        <f ca="1">IF(J187&gt;$J$2,1,IF(B187=B188,1*K188,B187*K188)/VLOOKUP(J187,Moeda!A$3:D$24,4,TRUE))</f>
        <v>7.4765685952038474E-2</v>
      </c>
      <c r="L187" s="18">
        <f ca="1">VLOOKUP(J187,Moeda!A$3:D$24,4,TRUE)</f>
        <v>1</v>
      </c>
    </row>
    <row r="188" spans="1:12" s="18" customFormat="1" ht="20.100000000000001" customHeight="1" x14ac:dyDescent="0.2">
      <c r="A188" s="34">
        <v>29738</v>
      </c>
      <c r="B188" s="35">
        <f>IF($A188&gt;=$F$2,VLOOKUP($A188,'IPCA-E'!$A$3:$F$1000,3,FALSE),VLOOKUP($A188,FADT!$A$3:$C$1000,3,FALSE))</f>
        <v>1.1910111000000001</v>
      </c>
      <c r="C188" s="40">
        <f>IF($A188&gt;=$F$2,VLOOKUP($A188,'IPCA-E'!$A$3:$F$1000,4,FALSE),VLOOKUP($A188,FADT!$A$3:$C$1000,2,FALSE))</f>
        <v>19.101110000000009</v>
      </c>
      <c r="D188" s="35">
        <f t="shared" si="4"/>
        <v>273291011860.48602</v>
      </c>
      <c r="E188" s="22"/>
      <c r="F188" s="37"/>
      <c r="I188" s="24">
        <v>186</v>
      </c>
      <c r="J188" s="38">
        <f t="shared" ca="1" si="5"/>
        <v>29738</v>
      </c>
      <c r="K188" s="39">
        <f ca="1">IF(J188&gt;$J$2,1,IF(B188=B189,1*K189,B188*K189)/VLOOKUP(J188,Moeda!A$3:D$24,4,TRUE))</f>
        <v>7.4765685952038474E-2</v>
      </c>
      <c r="L188" s="18">
        <f ca="1">VLOOKUP(J188,Moeda!A$3:D$24,4,TRUE)</f>
        <v>1</v>
      </c>
    </row>
    <row r="189" spans="1:12" s="18" customFormat="1" ht="20.100000000000001" customHeight="1" x14ac:dyDescent="0.2">
      <c r="A189" s="34">
        <v>29768</v>
      </c>
      <c r="B189" s="35">
        <f>IF($A189&gt;=$F$2,VLOOKUP($A189,'IPCA-E'!$A$3:$F$1000,3,FALSE),VLOOKUP($A189,FADT!$A$3:$C$1000,3,FALSE))</f>
        <v>1</v>
      </c>
      <c r="C189" s="40">
        <f>IF($A189&gt;=$F$2,VLOOKUP($A189,'IPCA-E'!$A$3:$F$1000,4,FALSE),VLOOKUP($A189,FADT!$A$3:$C$1000,2,FALSE))</f>
        <v>0</v>
      </c>
      <c r="D189" s="35">
        <f t="shared" si="4"/>
        <v>229461347472.31659</v>
      </c>
      <c r="E189" s="22"/>
      <c r="F189" s="37"/>
      <c r="I189" s="24">
        <v>187</v>
      </c>
      <c r="J189" s="38">
        <f t="shared" ca="1" si="5"/>
        <v>29768</v>
      </c>
      <c r="K189" s="39">
        <f ca="1">IF(J189&gt;$J$2,1,IF(B189=B190,1*K190,B189*K190)/VLOOKUP(J189,Moeda!A$3:D$24,4,TRUE))</f>
        <v>6.2774969899137348E-2</v>
      </c>
      <c r="L189" s="18">
        <f ca="1">VLOOKUP(J189,Moeda!A$3:D$24,4,TRUE)</f>
        <v>1</v>
      </c>
    </row>
    <row r="190" spans="1:12" s="18" customFormat="1" ht="20.100000000000001" customHeight="1" x14ac:dyDescent="0.2">
      <c r="A190" s="34">
        <v>29799</v>
      </c>
      <c r="B190" s="35">
        <f>IF($A190&gt;=$F$2,VLOOKUP($A190,'IPCA-E'!$A$3:$F$1000,3,FALSE),VLOOKUP($A190,FADT!$A$3:$C$1000,3,FALSE))</f>
        <v>1</v>
      </c>
      <c r="C190" s="40">
        <f>IF($A190&gt;=$F$2,VLOOKUP($A190,'IPCA-E'!$A$3:$F$1000,4,FALSE),VLOOKUP($A190,FADT!$A$3:$C$1000,2,FALSE))</f>
        <v>0</v>
      </c>
      <c r="D190" s="35">
        <f t="shared" si="4"/>
        <v>229461347472.31659</v>
      </c>
      <c r="E190" s="22"/>
      <c r="F190" s="37"/>
      <c r="I190" s="24">
        <v>188</v>
      </c>
      <c r="J190" s="38">
        <f t="shared" ca="1" si="5"/>
        <v>29799</v>
      </c>
      <c r="K190" s="39">
        <f ca="1">IF(J190&gt;$J$2,1,IF(B190=B191,1*K191,B190*K191)/VLOOKUP(J190,Moeda!A$3:D$24,4,TRUE))</f>
        <v>6.2774969899137348E-2</v>
      </c>
      <c r="L190" s="18">
        <f ca="1">VLOOKUP(J190,Moeda!A$3:D$24,4,TRUE)</f>
        <v>1</v>
      </c>
    </row>
    <row r="191" spans="1:12" s="18" customFormat="1" ht="20.100000000000001" customHeight="1" x14ac:dyDescent="0.2">
      <c r="A191" s="34">
        <v>29830</v>
      </c>
      <c r="B191" s="35">
        <f>IF($A191&gt;=$F$2,VLOOKUP($A191,'IPCA-E'!$A$3:$F$1000,3,FALSE),VLOOKUP($A191,FADT!$A$3:$C$1000,3,FALSE))</f>
        <v>1.1854117</v>
      </c>
      <c r="C191" s="40">
        <f>IF($A191&gt;=$F$2,VLOOKUP($A191,'IPCA-E'!$A$3:$F$1000,4,FALSE),VLOOKUP($A191,FADT!$A$3:$C$1000,2,FALSE))</f>
        <v>18.541169999999994</v>
      </c>
      <c r="D191" s="35">
        <f t="shared" si="4"/>
        <v>229461347472.31659</v>
      </c>
      <c r="E191" s="22"/>
      <c r="F191" s="37"/>
      <c r="I191" s="24">
        <v>189</v>
      </c>
      <c r="J191" s="38">
        <f t="shared" ca="1" si="5"/>
        <v>29830</v>
      </c>
      <c r="K191" s="39">
        <f ca="1">IF(J191&gt;$J$2,1,IF(B191=B192,1*K192,B191*K192)/VLOOKUP(J191,Moeda!A$3:D$24,4,TRUE))</f>
        <v>6.2774969899137348E-2</v>
      </c>
      <c r="L191" s="18">
        <f ca="1">VLOOKUP(J191,Moeda!A$3:D$24,4,TRUE)</f>
        <v>1</v>
      </c>
    </row>
    <row r="192" spans="1:12" s="18" customFormat="1" ht="20.100000000000001" customHeight="1" x14ac:dyDescent="0.2">
      <c r="A192" s="34">
        <v>29860</v>
      </c>
      <c r="B192" s="35">
        <f>IF($A192&gt;=$F$2,VLOOKUP($A192,'IPCA-E'!$A$3:$F$1000,3,FALSE),VLOOKUP($A192,FADT!$A$3:$C$1000,3,FALSE))</f>
        <v>1</v>
      </c>
      <c r="C192" s="40">
        <f>IF($A192&gt;=$F$2,VLOOKUP($A192,'IPCA-E'!$A$3:$F$1000,4,FALSE),VLOOKUP($A192,FADT!$A$3:$C$1000,2,FALSE))</f>
        <v>0</v>
      </c>
      <c r="D192" s="35">
        <f t="shared" si="4"/>
        <v>193571016274.19116</v>
      </c>
      <c r="E192" s="22"/>
      <c r="F192" s="37"/>
      <c r="I192" s="24">
        <v>190</v>
      </c>
      <c r="J192" s="38">
        <f t="shared" ca="1" si="5"/>
        <v>29860</v>
      </c>
      <c r="K192" s="39">
        <f ca="1">IF(J192&gt;$J$2,1,IF(B192=B193,1*K193,B192*K193)/VLOOKUP(J192,Moeda!A$3:D$24,4,TRUE))</f>
        <v>5.2956259752740209E-2</v>
      </c>
      <c r="L192" s="18">
        <f ca="1">VLOOKUP(J192,Moeda!A$3:D$24,4,TRUE)</f>
        <v>1</v>
      </c>
    </row>
    <row r="193" spans="1:12" s="18" customFormat="1" ht="20.100000000000001" customHeight="1" x14ac:dyDescent="0.2">
      <c r="A193" s="34">
        <v>29891</v>
      </c>
      <c r="B193" s="35">
        <f>IF($A193&gt;=$F$2,VLOOKUP($A193,'IPCA-E'!$A$3:$F$1000,3,FALSE),VLOOKUP($A193,FADT!$A$3:$C$1000,3,FALSE))</f>
        <v>1</v>
      </c>
      <c r="C193" s="40">
        <f>IF($A193&gt;=$F$2,VLOOKUP($A193,'IPCA-E'!$A$3:$F$1000,4,FALSE),VLOOKUP($A193,FADT!$A$3:$C$1000,2,FALSE))</f>
        <v>0</v>
      </c>
      <c r="D193" s="35">
        <f t="shared" si="4"/>
        <v>193571016274.19116</v>
      </c>
      <c r="E193" s="22"/>
      <c r="F193" s="37"/>
      <c r="I193" s="24">
        <v>191</v>
      </c>
      <c r="J193" s="38">
        <f t="shared" ca="1" si="5"/>
        <v>29891</v>
      </c>
      <c r="K193" s="39">
        <f ca="1">IF(J193&gt;$J$2,1,IF(B193=B194,1*K194,B193*K194)/VLOOKUP(J193,Moeda!A$3:D$24,4,TRUE))</f>
        <v>5.2956259752740209E-2</v>
      </c>
      <c r="L193" s="18">
        <f ca="1">VLOOKUP(J193,Moeda!A$3:D$24,4,TRUE)</f>
        <v>1</v>
      </c>
    </row>
    <row r="194" spans="1:12" s="18" customFormat="1" ht="20.100000000000001" customHeight="1" x14ac:dyDescent="0.2">
      <c r="A194" s="34">
        <v>29921</v>
      </c>
      <c r="B194" s="35">
        <f>IF($A194&gt;=$F$2,VLOOKUP($A194,'IPCA-E'!$A$3:$F$1000,3,FALSE),VLOOKUP($A194,FADT!$A$3:$C$1000,3,FALSE))</f>
        <v>1.1731178</v>
      </c>
      <c r="C194" s="40">
        <f>IF($A194&gt;=$F$2,VLOOKUP($A194,'IPCA-E'!$A$3:$F$1000,4,FALSE),VLOOKUP($A194,FADT!$A$3:$C$1000,2,FALSE))</f>
        <v>17.311779999999999</v>
      </c>
      <c r="D194" s="35">
        <f t="shared" si="4"/>
        <v>193571016274.19116</v>
      </c>
      <c r="E194" s="22"/>
      <c r="F194" s="37"/>
      <c r="I194" s="24">
        <v>192</v>
      </c>
      <c r="J194" s="38">
        <f t="shared" ca="1" si="5"/>
        <v>29921</v>
      </c>
      <c r="K194" s="39">
        <f ca="1">IF(J194&gt;$J$2,1,IF(B194=B195,1*K195,B194*K195)/VLOOKUP(J194,Moeda!A$3:D$24,4,TRUE))</f>
        <v>5.2956259752740209E-2</v>
      </c>
      <c r="L194" s="18">
        <f ca="1">VLOOKUP(J194,Moeda!A$3:D$24,4,TRUE)</f>
        <v>1</v>
      </c>
    </row>
    <row r="195" spans="1:12" s="18" customFormat="1" ht="20.100000000000001" customHeight="1" x14ac:dyDescent="0.2">
      <c r="A195" s="34">
        <v>29952</v>
      </c>
      <c r="B195" s="35">
        <f>IF($A195&gt;=$F$2,VLOOKUP($A195,'IPCA-E'!$A$3:$F$1000,3,FALSE),VLOOKUP($A195,FADT!$A$3:$C$1000,3,FALSE))</f>
        <v>1</v>
      </c>
      <c r="C195" s="40">
        <f>IF($A195&gt;=$F$2,VLOOKUP($A195,'IPCA-E'!$A$3:$F$1000,4,FALSE),VLOOKUP($A195,FADT!$A$3:$C$1000,2,FALSE))</f>
        <v>0</v>
      </c>
      <c r="D195" s="35">
        <f t="shared" ref="D195:D258" si="6">IF(C195="",1,B195*D196)</f>
        <v>165005608366.177</v>
      </c>
      <c r="E195" s="22"/>
      <c r="F195" s="37"/>
      <c r="I195" s="24">
        <v>193</v>
      </c>
      <c r="J195" s="38">
        <f t="shared" ref="J195:J258" ca="1" si="7">IF(CELL("tipo",B195)="v",A195,"")</f>
        <v>29952</v>
      </c>
      <c r="K195" s="39">
        <f ca="1">IF(J195&gt;$J$2,1,IF(B195=B196,1*K196,B195*K196)/VLOOKUP(J195,Moeda!A$3:D$24,4,TRUE))</f>
        <v>4.5141468105539109E-2</v>
      </c>
      <c r="L195" s="18">
        <f ca="1">VLOOKUP(J195,Moeda!A$3:D$24,4,TRUE)</f>
        <v>1</v>
      </c>
    </row>
    <row r="196" spans="1:12" s="18" customFormat="1" ht="20.100000000000001" customHeight="1" x14ac:dyDescent="0.2">
      <c r="A196" s="34">
        <v>29983</v>
      </c>
      <c r="B196" s="35">
        <f>IF($A196&gt;=$F$2,VLOOKUP($A196,'IPCA-E'!$A$3:$F$1000,3,FALSE),VLOOKUP($A196,FADT!$A$3:$C$1000,3,FALSE))</f>
        <v>1</v>
      </c>
      <c r="C196" s="40">
        <f>IF($A196&gt;=$F$2,VLOOKUP($A196,'IPCA-E'!$A$3:$F$1000,4,FALSE),VLOOKUP($A196,FADT!$A$3:$C$1000,2,FALSE))</f>
        <v>0</v>
      </c>
      <c r="D196" s="35">
        <f t="shared" si="6"/>
        <v>165005608366.177</v>
      </c>
      <c r="E196" s="22"/>
      <c r="F196" s="37"/>
      <c r="I196" s="24">
        <v>194</v>
      </c>
      <c r="J196" s="38">
        <f t="shared" ca="1" si="7"/>
        <v>29983</v>
      </c>
      <c r="K196" s="39">
        <f ca="1">IF(J196&gt;$J$2,1,IF(B196=B197,1*K197,B196*K197)/VLOOKUP(J196,Moeda!A$3:D$24,4,TRUE))</f>
        <v>4.5141468105539109E-2</v>
      </c>
      <c r="L196" s="18">
        <f ca="1">VLOOKUP(J196,Moeda!A$3:D$24,4,TRUE)</f>
        <v>1</v>
      </c>
    </row>
    <row r="197" spans="1:12" s="18" customFormat="1" ht="20.100000000000001" customHeight="1" x14ac:dyDescent="0.2">
      <c r="A197" s="34">
        <v>30011</v>
      </c>
      <c r="B197" s="35">
        <f>IF($A197&gt;=$F$2,VLOOKUP($A197,'IPCA-E'!$A$3:$F$1000,3,FALSE),VLOOKUP($A197,FADT!$A$3:$C$1000,3,FALSE))</f>
        <v>1.1576147999999999</v>
      </c>
      <c r="C197" s="40">
        <f>IF($A197&gt;=$F$2,VLOOKUP($A197,'IPCA-E'!$A$3:$F$1000,4,FALSE),VLOOKUP($A197,FADT!$A$3:$C$1000,2,FALSE))</f>
        <v>15.761479999999995</v>
      </c>
      <c r="D197" s="35">
        <f t="shared" si="6"/>
        <v>165005608366.177</v>
      </c>
      <c r="E197" s="22"/>
      <c r="F197" s="37"/>
      <c r="I197" s="24">
        <v>195</v>
      </c>
      <c r="J197" s="38">
        <f t="shared" ca="1" si="7"/>
        <v>30011</v>
      </c>
      <c r="K197" s="39">
        <f ca="1">IF(J197&gt;$J$2,1,IF(B197=B198,1*K198,B197*K198)/VLOOKUP(J197,Moeda!A$3:D$24,4,TRUE))</f>
        <v>4.5141468105539109E-2</v>
      </c>
      <c r="L197" s="18">
        <f ca="1">VLOOKUP(J197,Moeda!A$3:D$24,4,TRUE)</f>
        <v>1</v>
      </c>
    </row>
    <row r="198" spans="1:12" s="18" customFormat="1" ht="20.100000000000001" customHeight="1" x14ac:dyDescent="0.2">
      <c r="A198" s="34">
        <v>30042</v>
      </c>
      <c r="B198" s="35">
        <f>IF($A198&gt;=$F$2,VLOOKUP($A198,'IPCA-E'!$A$3:$F$1000,3,FALSE),VLOOKUP($A198,FADT!$A$3:$C$1000,3,FALSE))</f>
        <v>1</v>
      </c>
      <c r="C198" s="40">
        <f>IF($A198&gt;=$F$2,VLOOKUP($A198,'IPCA-E'!$A$3:$F$1000,4,FALSE),VLOOKUP($A198,FADT!$A$3:$C$1000,2,FALSE))</f>
        <v>0</v>
      </c>
      <c r="D198" s="35">
        <f t="shared" si="6"/>
        <v>142539304409.52985</v>
      </c>
      <c r="E198" s="22"/>
      <c r="F198" s="37"/>
      <c r="I198" s="24">
        <v>196</v>
      </c>
      <c r="J198" s="38">
        <f t="shared" ca="1" si="7"/>
        <v>30042</v>
      </c>
      <c r="K198" s="39">
        <f ca="1">IF(J198&gt;$J$2,1,IF(B198=B199,1*K199,B198*K199)/VLOOKUP(J198,Moeda!A$3:D$24,4,TRUE))</f>
        <v>3.8995240995138548E-2</v>
      </c>
      <c r="L198" s="18">
        <f ca="1">VLOOKUP(J198,Moeda!A$3:D$24,4,TRUE)</f>
        <v>1</v>
      </c>
    </row>
    <row r="199" spans="1:12" s="18" customFormat="1" ht="20.100000000000001" customHeight="1" x14ac:dyDescent="0.2">
      <c r="A199" s="34">
        <v>30072</v>
      </c>
      <c r="B199" s="35">
        <f>IF($A199&gt;=$F$2,VLOOKUP($A199,'IPCA-E'!$A$3:$F$1000,3,FALSE),VLOOKUP($A199,FADT!$A$3:$C$1000,3,FALSE))</f>
        <v>1</v>
      </c>
      <c r="C199" s="40">
        <f>IF($A199&gt;=$F$2,VLOOKUP($A199,'IPCA-E'!$A$3:$F$1000,4,FALSE),VLOOKUP($A199,FADT!$A$3:$C$1000,2,FALSE))</f>
        <v>0</v>
      </c>
      <c r="D199" s="35">
        <f t="shared" si="6"/>
        <v>142539304409.52985</v>
      </c>
      <c r="E199" s="22"/>
      <c r="F199" s="37"/>
      <c r="I199" s="24">
        <v>197</v>
      </c>
      <c r="J199" s="38">
        <f t="shared" ca="1" si="7"/>
        <v>30072</v>
      </c>
      <c r="K199" s="39">
        <f ca="1">IF(J199&gt;$J$2,1,IF(B199=B200,1*K200,B199*K200)/VLOOKUP(J199,Moeda!A$3:D$24,4,TRUE))</f>
        <v>3.8995240995138548E-2</v>
      </c>
      <c r="L199" s="18">
        <f ca="1">VLOOKUP(J199,Moeda!A$3:D$24,4,TRUE)</f>
        <v>1</v>
      </c>
    </row>
    <row r="200" spans="1:12" s="18" customFormat="1" ht="20.100000000000001" customHeight="1" x14ac:dyDescent="0.2">
      <c r="A200" s="34">
        <v>30103</v>
      </c>
      <c r="B200" s="35">
        <f>IF($A200&gt;=$F$2,VLOOKUP($A200,'IPCA-E'!$A$3:$F$1000,3,FALSE),VLOOKUP($A200,FADT!$A$3:$C$1000,3,FALSE))</f>
        <v>1.1742383000000001</v>
      </c>
      <c r="C200" s="40">
        <f>IF($A200&gt;=$F$2,VLOOKUP($A200,'IPCA-E'!$A$3:$F$1000,4,FALSE),VLOOKUP($A200,FADT!$A$3:$C$1000,2,FALSE))</f>
        <v>17.423830000000006</v>
      </c>
      <c r="D200" s="35">
        <f t="shared" si="6"/>
        <v>142539304409.52985</v>
      </c>
      <c r="E200" s="22"/>
      <c r="F200" s="37"/>
      <c r="I200" s="24">
        <v>198</v>
      </c>
      <c r="J200" s="38">
        <f t="shared" ca="1" si="7"/>
        <v>30103</v>
      </c>
      <c r="K200" s="39">
        <f ca="1">IF(J200&gt;$J$2,1,IF(B200=B201,1*K201,B200*K201)/VLOOKUP(J200,Moeda!A$3:D$24,4,TRUE))</f>
        <v>3.8995240995138548E-2</v>
      </c>
      <c r="L200" s="18">
        <f ca="1">VLOOKUP(J200,Moeda!A$3:D$24,4,TRUE)</f>
        <v>1</v>
      </c>
    </row>
    <row r="201" spans="1:12" s="18" customFormat="1" ht="20.100000000000001" customHeight="1" x14ac:dyDescent="0.2">
      <c r="A201" s="34">
        <v>30133</v>
      </c>
      <c r="B201" s="35">
        <f>IF($A201&gt;=$F$2,VLOOKUP($A201,'IPCA-E'!$A$3:$F$1000,3,FALSE),VLOOKUP($A201,FADT!$A$3:$C$1000,3,FALSE))</f>
        <v>1</v>
      </c>
      <c r="C201" s="40">
        <f>IF($A201&gt;=$F$2,VLOOKUP($A201,'IPCA-E'!$A$3:$F$1000,4,FALSE),VLOOKUP($A201,FADT!$A$3:$C$1000,2,FALSE))</f>
        <v>0</v>
      </c>
      <c r="D201" s="35">
        <f t="shared" si="6"/>
        <v>121388737200.55788</v>
      </c>
      <c r="E201" s="22"/>
      <c r="F201" s="37"/>
      <c r="I201" s="24">
        <v>199</v>
      </c>
      <c r="J201" s="38">
        <f t="shared" ca="1" si="7"/>
        <v>30133</v>
      </c>
      <c r="K201" s="39">
        <f ca="1">IF(J201&gt;$J$2,1,IF(B201=B202,1*K202,B201*K202)/VLOOKUP(J201,Moeda!A$3:D$24,4,TRUE))</f>
        <v>3.3208967034322204E-2</v>
      </c>
      <c r="L201" s="18">
        <f ca="1">VLOOKUP(J201,Moeda!A$3:D$24,4,TRUE)</f>
        <v>1</v>
      </c>
    </row>
    <row r="202" spans="1:12" s="18" customFormat="1" ht="20.100000000000001" customHeight="1" x14ac:dyDescent="0.2">
      <c r="A202" s="34">
        <v>30164</v>
      </c>
      <c r="B202" s="35">
        <f>IF($A202&gt;=$F$2,VLOOKUP($A202,'IPCA-E'!$A$3:$F$1000,3,FALSE),VLOOKUP($A202,FADT!$A$3:$C$1000,3,FALSE))</f>
        <v>1</v>
      </c>
      <c r="C202" s="40">
        <f>IF($A202&gt;=$F$2,VLOOKUP($A202,'IPCA-E'!$A$3:$F$1000,4,FALSE),VLOOKUP($A202,FADT!$A$3:$C$1000,2,FALSE))</f>
        <v>0</v>
      </c>
      <c r="D202" s="35">
        <f t="shared" si="6"/>
        <v>121388737200.55788</v>
      </c>
      <c r="E202" s="22"/>
      <c r="F202" s="37"/>
      <c r="I202" s="24">
        <v>200</v>
      </c>
      <c r="J202" s="38">
        <f t="shared" ca="1" si="7"/>
        <v>30164</v>
      </c>
      <c r="K202" s="39">
        <f ca="1">IF(J202&gt;$J$2,1,IF(B202=B203,1*K203,B202*K203)/VLOOKUP(J202,Moeda!A$3:D$24,4,TRUE))</f>
        <v>3.3208967034322204E-2</v>
      </c>
      <c r="L202" s="18">
        <f ca="1">VLOOKUP(J202,Moeda!A$3:D$24,4,TRUE)</f>
        <v>1</v>
      </c>
    </row>
    <row r="203" spans="1:12" s="18" customFormat="1" ht="20.100000000000001" customHeight="1" x14ac:dyDescent="0.2">
      <c r="A203" s="34">
        <v>30195</v>
      </c>
      <c r="B203" s="35">
        <f>IF($A203&gt;=$F$2,VLOOKUP($A203,'IPCA-E'!$A$3:$F$1000,3,FALSE),VLOOKUP($A203,FADT!$A$3:$C$1000,3,FALSE))</f>
        <v>1.2136157999999999</v>
      </c>
      <c r="C203" s="40">
        <f>IF($A203&gt;=$F$2,VLOOKUP($A203,'IPCA-E'!$A$3:$F$1000,4,FALSE),VLOOKUP($A203,FADT!$A$3:$C$1000,2,FALSE))</f>
        <v>21.361579999999989</v>
      </c>
      <c r="D203" s="35">
        <f t="shared" si="6"/>
        <v>121388737200.55788</v>
      </c>
      <c r="E203" s="22"/>
      <c r="F203" s="37"/>
      <c r="I203" s="24">
        <v>201</v>
      </c>
      <c r="J203" s="38">
        <f t="shared" ca="1" si="7"/>
        <v>30195</v>
      </c>
      <c r="K203" s="39">
        <f ca="1">IF(J203&gt;$J$2,1,IF(B203=B204,1*K204,B203*K204)/VLOOKUP(J203,Moeda!A$3:D$24,4,TRUE))</f>
        <v>3.3208967034322204E-2</v>
      </c>
      <c r="L203" s="18">
        <f ca="1">VLOOKUP(J203,Moeda!A$3:D$24,4,TRUE)</f>
        <v>1</v>
      </c>
    </row>
    <row r="204" spans="1:12" s="18" customFormat="1" ht="20.100000000000001" customHeight="1" x14ac:dyDescent="0.2">
      <c r="A204" s="34">
        <v>30225</v>
      </c>
      <c r="B204" s="35">
        <f>IF($A204&gt;=$F$2,VLOOKUP($A204,'IPCA-E'!$A$3:$F$1000,3,FALSE),VLOOKUP($A204,FADT!$A$3:$C$1000,3,FALSE))</f>
        <v>1</v>
      </c>
      <c r="C204" s="40">
        <f>IF($A204&gt;=$F$2,VLOOKUP($A204,'IPCA-E'!$A$3:$F$1000,4,FALSE),VLOOKUP($A204,FADT!$A$3:$C$1000,2,FALSE))</f>
        <v>0</v>
      </c>
      <c r="D204" s="35">
        <f t="shared" si="6"/>
        <v>100022377098.71434</v>
      </c>
      <c r="E204" s="22"/>
      <c r="F204" s="37"/>
      <c r="I204" s="24">
        <v>202</v>
      </c>
      <c r="J204" s="38">
        <f t="shared" ca="1" si="7"/>
        <v>30225</v>
      </c>
      <c r="K204" s="39">
        <f ca="1">IF(J204&gt;$J$2,1,IF(B204=B205,1*K205,B204*K205)/VLOOKUP(J204,Moeda!A$3:D$24,4,TRUE))</f>
        <v>2.7363657455944629E-2</v>
      </c>
      <c r="L204" s="18">
        <f ca="1">VLOOKUP(J204,Moeda!A$3:D$24,4,TRUE)</f>
        <v>1</v>
      </c>
    </row>
    <row r="205" spans="1:12" s="18" customFormat="1" ht="20.100000000000001" customHeight="1" x14ac:dyDescent="0.2">
      <c r="A205" s="34">
        <v>30256</v>
      </c>
      <c r="B205" s="35">
        <f>IF($A205&gt;=$F$2,VLOOKUP($A205,'IPCA-E'!$A$3:$F$1000,3,FALSE),VLOOKUP($A205,FADT!$A$3:$C$1000,3,FALSE))</f>
        <v>1</v>
      </c>
      <c r="C205" s="40">
        <f>IF($A205&gt;=$F$2,VLOOKUP($A205,'IPCA-E'!$A$3:$F$1000,4,FALSE),VLOOKUP($A205,FADT!$A$3:$C$1000,2,FALSE))</f>
        <v>0</v>
      </c>
      <c r="D205" s="35">
        <f t="shared" si="6"/>
        <v>100022377098.71434</v>
      </c>
      <c r="E205" s="22"/>
      <c r="F205" s="37"/>
      <c r="I205" s="24">
        <v>203</v>
      </c>
      <c r="J205" s="38">
        <f t="shared" ca="1" si="7"/>
        <v>30256</v>
      </c>
      <c r="K205" s="39">
        <f ca="1">IF(J205&gt;$J$2,1,IF(B205=B206,1*K206,B205*K206)/VLOOKUP(J205,Moeda!A$3:D$24,4,TRUE))</f>
        <v>2.7363657455944629E-2</v>
      </c>
      <c r="L205" s="18">
        <f ca="1">VLOOKUP(J205,Moeda!A$3:D$24,4,TRUE)</f>
        <v>1</v>
      </c>
    </row>
    <row r="206" spans="1:12" s="18" customFormat="1" ht="20.100000000000001" customHeight="1" x14ac:dyDescent="0.2">
      <c r="A206" s="34">
        <v>30286</v>
      </c>
      <c r="B206" s="35">
        <f>IF($A206&gt;=$F$2,VLOOKUP($A206,'IPCA-E'!$A$3:$F$1000,3,FALSE),VLOOKUP($A206,FADT!$A$3:$C$1000,3,FALSE))</f>
        <v>1.2136077999999999</v>
      </c>
      <c r="C206" s="40">
        <f>IF($A206&gt;=$F$2,VLOOKUP($A206,'IPCA-E'!$A$3:$F$1000,4,FALSE),VLOOKUP($A206,FADT!$A$3:$C$1000,2,FALSE))</f>
        <v>21.360779999999991</v>
      </c>
      <c r="D206" s="35">
        <f t="shared" si="6"/>
        <v>100022377098.71434</v>
      </c>
      <c r="E206" s="22"/>
      <c r="F206" s="37"/>
      <c r="I206" s="24">
        <v>204</v>
      </c>
      <c r="J206" s="38">
        <f t="shared" ca="1" si="7"/>
        <v>30286</v>
      </c>
      <c r="K206" s="39">
        <f ca="1">IF(J206&gt;$J$2,1,IF(B206=B207,1*K207,B206*K207)/VLOOKUP(J206,Moeda!A$3:D$24,4,TRUE))</f>
        <v>2.7363657455944629E-2</v>
      </c>
      <c r="L206" s="18">
        <f ca="1">VLOOKUP(J206,Moeda!A$3:D$24,4,TRUE)</f>
        <v>1</v>
      </c>
    </row>
    <row r="207" spans="1:12" s="18" customFormat="1" ht="20.100000000000001" customHeight="1" x14ac:dyDescent="0.2">
      <c r="A207" s="34">
        <v>30317</v>
      </c>
      <c r="B207" s="35">
        <f>IF($A207&gt;=$F$2,VLOOKUP($A207,'IPCA-E'!$A$3:$F$1000,3,FALSE),VLOOKUP($A207,FADT!$A$3:$C$1000,3,FALSE))</f>
        <v>1</v>
      </c>
      <c r="C207" s="40">
        <f>IF($A207&gt;=$F$2,VLOOKUP($A207,'IPCA-E'!$A$3:$F$1000,4,FALSE),VLOOKUP($A207,FADT!$A$3:$C$1000,2,FALSE))</f>
        <v>0</v>
      </c>
      <c r="D207" s="35">
        <f t="shared" si="6"/>
        <v>82417381545.104065</v>
      </c>
      <c r="E207" s="22"/>
      <c r="F207" s="37"/>
      <c r="I207" s="24">
        <v>205</v>
      </c>
      <c r="J207" s="38">
        <f t="shared" ca="1" si="7"/>
        <v>30317</v>
      </c>
      <c r="K207" s="39">
        <f ca="1">IF(J207&gt;$J$2,1,IF(B207=B208,1*K208,B207*K208)/VLOOKUP(J207,Moeda!A$3:D$24,4,TRUE))</f>
        <v>2.2547364524144152E-2</v>
      </c>
      <c r="L207" s="18">
        <f ca="1">VLOOKUP(J207,Moeda!A$3:D$24,4,TRUE)</f>
        <v>1</v>
      </c>
    </row>
    <row r="208" spans="1:12" s="18" customFormat="1" ht="20.100000000000001" customHeight="1" x14ac:dyDescent="0.2">
      <c r="A208" s="34">
        <v>30348</v>
      </c>
      <c r="B208" s="35">
        <f>IF($A208&gt;=$F$2,VLOOKUP($A208,'IPCA-E'!$A$3:$F$1000,3,FALSE),VLOOKUP($A208,FADT!$A$3:$C$1000,3,FALSE))</f>
        <v>1</v>
      </c>
      <c r="C208" s="40">
        <f>IF($A208&gt;=$F$2,VLOOKUP($A208,'IPCA-E'!$A$3:$F$1000,4,FALSE),VLOOKUP($A208,FADT!$A$3:$C$1000,2,FALSE))</f>
        <v>0</v>
      </c>
      <c r="D208" s="35">
        <f t="shared" si="6"/>
        <v>82417381545.104065</v>
      </c>
      <c r="E208" s="22"/>
      <c r="F208" s="37"/>
      <c r="I208" s="24">
        <v>206</v>
      </c>
      <c r="J208" s="38">
        <f t="shared" ca="1" si="7"/>
        <v>30348</v>
      </c>
      <c r="K208" s="39">
        <f ca="1">IF(J208&gt;$J$2,1,IF(B208=B209,1*K209,B208*K209)/VLOOKUP(J208,Moeda!A$3:D$24,4,TRUE))</f>
        <v>2.2547364524144152E-2</v>
      </c>
      <c r="L208" s="18">
        <f ca="1">VLOOKUP(J208,Moeda!A$3:D$24,4,TRUE)</f>
        <v>1</v>
      </c>
    </row>
    <row r="209" spans="1:12" s="18" customFormat="1" ht="20.100000000000001" customHeight="1" x14ac:dyDescent="0.2">
      <c r="A209" s="34">
        <v>30376</v>
      </c>
      <c r="B209" s="35">
        <f>IF($A209&gt;=$F$2,VLOOKUP($A209,'IPCA-E'!$A$3:$F$1000,3,FALSE),VLOOKUP($A209,FADT!$A$3:$C$1000,3,FALSE))</f>
        <v>1.2328072999999999</v>
      </c>
      <c r="C209" s="40">
        <f>IF($A209&gt;=$F$2,VLOOKUP($A209,'IPCA-E'!$A$3:$F$1000,4,FALSE),VLOOKUP($A209,FADT!$A$3:$C$1000,2,FALSE))</f>
        <v>23.280729999999995</v>
      </c>
      <c r="D209" s="35">
        <f t="shared" si="6"/>
        <v>82417381545.104065</v>
      </c>
      <c r="E209" s="22"/>
      <c r="F209" s="37"/>
      <c r="I209" s="24">
        <v>207</v>
      </c>
      <c r="J209" s="38">
        <f t="shared" ca="1" si="7"/>
        <v>30376</v>
      </c>
      <c r="K209" s="39">
        <f ca="1">IF(J209&gt;$J$2,1,IF(B209=B210,1*K210,B209*K210)/VLOOKUP(J209,Moeda!A$3:D$24,4,TRUE))</f>
        <v>2.2547364524144152E-2</v>
      </c>
      <c r="L209" s="18">
        <f ca="1">VLOOKUP(J209,Moeda!A$3:D$24,4,TRUE)</f>
        <v>1</v>
      </c>
    </row>
    <row r="210" spans="1:12" s="18" customFormat="1" ht="20.100000000000001" customHeight="1" x14ac:dyDescent="0.2">
      <c r="A210" s="34">
        <v>30407</v>
      </c>
      <c r="B210" s="35">
        <f>IF($A210&gt;=$F$2,VLOOKUP($A210,'IPCA-E'!$A$3:$F$1000,3,FALSE),VLOOKUP($A210,FADT!$A$3:$C$1000,3,FALSE))</f>
        <v>1</v>
      </c>
      <c r="C210" s="40">
        <f>IF($A210&gt;=$F$2,VLOOKUP($A210,'IPCA-E'!$A$3:$F$1000,4,FALSE),VLOOKUP($A210,FADT!$A$3:$C$1000,2,FALSE))</f>
        <v>0</v>
      </c>
      <c r="D210" s="35">
        <f t="shared" si="6"/>
        <v>66853417841.623802</v>
      </c>
      <c r="E210" s="22"/>
      <c r="F210" s="37"/>
      <c r="I210" s="24">
        <v>208</v>
      </c>
      <c r="J210" s="38">
        <f t="shared" ca="1" si="7"/>
        <v>30407</v>
      </c>
      <c r="K210" s="39">
        <f ca="1">IF(J210&gt;$J$2,1,IF(B210=B211,1*K211,B210*K211)/VLOOKUP(J210,Moeda!A$3:D$24,4,TRUE))</f>
        <v>1.8289447608027753E-2</v>
      </c>
      <c r="L210" s="18">
        <f ca="1">VLOOKUP(J210,Moeda!A$3:D$24,4,TRUE)</f>
        <v>1</v>
      </c>
    </row>
    <row r="211" spans="1:12" s="18" customFormat="1" ht="20.100000000000001" customHeight="1" x14ac:dyDescent="0.2">
      <c r="A211" s="34">
        <v>30437</v>
      </c>
      <c r="B211" s="35">
        <f>IF($A211&gt;=$F$2,VLOOKUP($A211,'IPCA-E'!$A$3:$F$1000,3,FALSE),VLOOKUP($A211,FADT!$A$3:$C$1000,3,FALSE))</f>
        <v>1</v>
      </c>
      <c r="C211" s="40">
        <f>IF($A211&gt;=$F$2,VLOOKUP($A211,'IPCA-E'!$A$3:$F$1000,4,FALSE),VLOOKUP($A211,FADT!$A$3:$C$1000,2,FALSE))</f>
        <v>0</v>
      </c>
      <c r="D211" s="35">
        <f t="shared" si="6"/>
        <v>66853417841.623802</v>
      </c>
      <c r="E211" s="22"/>
      <c r="F211" s="37"/>
      <c r="I211" s="24">
        <v>209</v>
      </c>
      <c r="J211" s="38">
        <f t="shared" ca="1" si="7"/>
        <v>30437</v>
      </c>
      <c r="K211" s="39">
        <f ca="1">IF(J211&gt;$J$2,1,IF(B211=B212,1*K212,B211*K212)/VLOOKUP(J211,Moeda!A$3:D$24,4,TRUE))</f>
        <v>1.8289447608027753E-2</v>
      </c>
      <c r="L211" s="18">
        <f ca="1">VLOOKUP(J211,Moeda!A$3:D$24,4,TRUE)</f>
        <v>1</v>
      </c>
    </row>
    <row r="212" spans="1:12" s="18" customFormat="1" ht="20.100000000000001" customHeight="1" x14ac:dyDescent="0.2">
      <c r="A212" s="34">
        <v>30468</v>
      </c>
      <c r="B212" s="35">
        <f>IF($A212&gt;=$F$2,VLOOKUP($A212,'IPCA-E'!$A$3:$F$1000,3,FALSE),VLOOKUP($A212,FADT!$A$3:$C$1000,3,FALSE))</f>
        <v>1.2690448000000001</v>
      </c>
      <c r="C212" s="40">
        <f>IF($A212&gt;=$F$2,VLOOKUP($A212,'IPCA-E'!$A$3:$F$1000,4,FALSE),VLOOKUP($A212,FADT!$A$3:$C$1000,2,FALSE))</f>
        <v>26.904480000000007</v>
      </c>
      <c r="D212" s="35">
        <f t="shared" si="6"/>
        <v>66853417841.623802</v>
      </c>
      <c r="E212" s="22"/>
      <c r="F212" s="37"/>
      <c r="I212" s="24">
        <v>210</v>
      </c>
      <c r="J212" s="38">
        <f t="shared" ca="1" si="7"/>
        <v>30468</v>
      </c>
      <c r="K212" s="39">
        <f ca="1">IF(J212&gt;$J$2,1,IF(B212=B213,1*K213,B212*K213)/VLOOKUP(J212,Moeda!A$3:D$24,4,TRUE))</f>
        <v>1.8289447608027753E-2</v>
      </c>
      <c r="L212" s="18">
        <f ca="1">VLOOKUP(J212,Moeda!A$3:D$24,4,TRUE)</f>
        <v>1</v>
      </c>
    </row>
    <row r="213" spans="1:12" s="18" customFormat="1" ht="20.100000000000001" customHeight="1" x14ac:dyDescent="0.2">
      <c r="A213" s="34">
        <v>30498</v>
      </c>
      <c r="B213" s="35">
        <f>IF($A213&gt;=$F$2,VLOOKUP($A213,'IPCA-E'!$A$3:$F$1000,3,FALSE),VLOOKUP($A213,FADT!$A$3:$C$1000,3,FALSE))</f>
        <v>1</v>
      </c>
      <c r="C213" s="40">
        <f>IF($A213&gt;=$F$2,VLOOKUP($A213,'IPCA-E'!$A$3:$F$1000,4,FALSE),VLOOKUP($A213,FADT!$A$3:$C$1000,2,FALSE))</f>
        <v>0</v>
      </c>
      <c r="D213" s="35">
        <f t="shared" si="6"/>
        <v>52680108567.974747</v>
      </c>
      <c r="E213" s="22"/>
      <c r="F213" s="37"/>
      <c r="I213" s="24">
        <v>211</v>
      </c>
      <c r="J213" s="38">
        <f t="shared" ca="1" si="7"/>
        <v>30498</v>
      </c>
      <c r="K213" s="39">
        <f ca="1">IF(J213&gt;$J$2,1,IF(B213=B214,1*K214,B213*K214)/VLOOKUP(J213,Moeda!A$3:D$24,4,TRUE))</f>
        <v>1.4411979473086966E-2</v>
      </c>
      <c r="L213" s="18">
        <f ca="1">VLOOKUP(J213,Moeda!A$3:D$24,4,TRUE)</f>
        <v>1</v>
      </c>
    </row>
    <row r="214" spans="1:12" s="18" customFormat="1" ht="20.100000000000001" customHeight="1" x14ac:dyDescent="0.2">
      <c r="A214" s="34">
        <v>30529</v>
      </c>
      <c r="B214" s="35">
        <f>IF($A214&gt;=$F$2,VLOOKUP($A214,'IPCA-E'!$A$3:$F$1000,3,FALSE),VLOOKUP($A214,FADT!$A$3:$C$1000,3,FALSE))</f>
        <v>1</v>
      </c>
      <c r="C214" s="40">
        <f>IF($A214&gt;=$F$2,VLOOKUP($A214,'IPCA-E'!$A$3:$F$1000,4,FALSE),VLOOKUP($A214,FADT!$A$3:$C$1000,2,FALSE))</f>
        <v>0</v>
      </c>
      <c r="D214" s="35">
        <f t="shared" si="6"/>
        <v>52680108567.974747</v>
      </c>
      <c r="E214" s="22"/>
      <c r="F214" s="37"/>
      <c r="I214" s="24">
        <v>212</v>
      </c>
      <c r="J214" s="38">
        <f t="shared" ca="1" si="7"/>
        <v>30529</v>
      </c>
      <c r="K214" s="39">
        <f ca="1">IF(J214&gt;$J$2,1,IF(B214=B215,1*K215,B214*K215)/VLOOKUP(J214,Moeda!A$3:D$24,4,TRUE))</f>
        <v>1.4411979473086966E-2</v>
      </c>
      <c r="L214" s="18">
        <f ca="1">VLOOKUP(J214,Moeda!A$3:D$24,4,TRUE)</f>
        <v>1</v>
      </c>
    </row>
    <row r="215" spans="1:12" s="18" customFormat="1" ht="20.100000000000001" customHeight="1" x14ac:dyDescent="0.2">
      <c r="A215" s="34">
        <v>30560</v>
      </c>
      <c r="B215" s="35">
        <f>IF($A215&gt;=$F$2,VLOOKUP($A215,'IPCA-E'!$A$3:$F$1000,3,FALSE),VLOOKUP($A215,FADT!$A$3:$C$1000,3,FALSE))</f>
        <v>1.2949974</v>
      </c>
      <c r="C215" s="40">
        <f>IF($A215&gt;=$F$2,VLOOKUP($A215,'IPCA-E'!$A$3:$F$1000,4,FALSE),VLOOKUP($A215,FADT!$A$3:$C$1000,2,FALSE))</f>
        <v>29.499739999999996</v>
      </c>
      <c r="D215" s="35">
        <f t="shared" si="6"/>
        <v>52680108567.974747</v>
      </c>
      <c r="E215" s="22"/>
      <c r="F215" s="37"/>
      <c r="I215" s="24">
        <v>213</v>
      </c>
      <c r="J215" s="38">
        <f t="shared" ca="1" si="7"/>
        <v>30560</v>
      </c>
      <c r="K215" s="39">
        <f ca="1">IF(J215&gt;$J$2,1,IF(B215=B216,1*K216,B215*K216)/VLOOKUP(J215,Moeda!A$3:D$24,4,TRUE))</f>
        <v>1.4411979473086966E-2</v>
      </c>
      <c r="L215" s="18">
        <f ca="1">VLOOKUP(J215,Moeda!A$3:D$24,4,TRUE)</f>
        <v>1</v>
      </c>
    </row>
    <row r="216" spans="1:12" s="18" customFormat="1" ht="20.100000000000001" customHeight="1" x14ac:dyDescent="0.2">
      <c r="A216" s="34">
        <v>30590</v>
      </c>
      <c r="B216" s="35">
        <f>IF($A216&gt;=$F$2,VLOOKUP($A216,'IPCA-E'!$A$3:$F$1000,3,FALSE),VLOOKUP($A216,FADT!$A$3:$C$1000,3,FALSE))</f>
        <v>1</v>
      </c>
      <c r="C216" s="40">
        <f>IF($A216&gt;=$F$2,VLOOKUP($A216,'IPCA-E'!$A$3:$F$1000,4,FALSE),VLOOKUP($A216,FADT!$A$3:$C$1000,2,FALSE))</f>
        <v>0</v>
      </c>
      <c r="D216" s="35">
        <f t="shared" si="6"/>
        <v>40679702189.343971</v>
      </c>
      <c r="E216" s="22"/>
      <c r="F216" s="37"/>
      <c r="I216" s="24">
        <v>214</v>
      </c>
      <c r="J216" s="38">
        <f t="shared" ca="1" si="7"/>
        <v>30590</v>
      </c>
      <c r="K216" s="39">
        <f ca="1">IF(J216&gt;$J$2,1,IF(B216=B217,1*K217,B216*K217)/VLOOKUP(J216,Moeda!A$3:D$24,4,TRUE))</f>
        <v>1.1128964021925423E-2</v>
      </c>
      <c r="L216" s="18">
        <f ca="1">VLOOKUP(J216,Moeda!A$3:D$24,4,TRUE)</f>
        <v>1</v>
      </c>
    </row>
    <row r="217" spans="1:12" s="18" customFormat="1" ht="20.100000000000001" customHeight="1" x14ac:dyDescent="0.2">
      <c r="A217" s="34">
        <v>30621</v>
      </c>
      <c r="B217" s="35">
        <f>IF($A217&gt;=$F$2,VLOOKUP($A217,'IPCA-E'!$A$3:$F$1000,3,FALSE),VLOOKUP($A217,FADT!$A$3:$C$1000,3,FALSE))</f>
        <v>1</v>
      </c>
      <c r="C217" s="40">
        <f>IF($A217&gt;=$F$2,VLOOKUP($A217,'IPCA-E'!$A$3:$F$1000,4,FALSE),VLOOKUP($A217,FADT!$A$3:$C$1000,2,FALSE))</f>
        <v>0</v>
      </c>
      <c r="D217" s="35">
        <f t="shared" si="6"/>
        <v>40679702189.343971</v>
      </c>
      <c r="E217" s="22"/>
      <c r="F217" s="37"/>
      <c r="I217" s="24">
        <v>215</v>
      </c>
      <c r="J217" s="38">
        <f t="shared" ca="1" si="7"/>
        <v>30621</v>
      </c>
      <c r="K217" s="39">
        <f ca="1">IF(J217&gt;$J$2,1,IF(B217=B218,1*K218,B217*K218)/VLOOKUP(J217,Moeda!A$3:D$24,4,TRUE))</f>
        <v>1.1128964021925423E-2</v>
      </c>
      <c r="L217" s="18">
        <f ca="1">VLOOKUP(J217,Moeda!A$3:D$24,4,TRUE)</f>
        <v>1</v>
      </c>
    </row>
    <row r="218" spans="1:12" s="18" customFormat="1" ht="20.100000000000001" customHeight="1" x14ac:dyDescent="0.2">
      <c r="A218" s="34">
        <v>30651</v>
      </c>
      <c r="B218" s="35">
        <f>IF($A218&gt;=$F$2,VLOOKUP($A218,'IPCA-E'!$A$3:$F$1000,3,FALSE),VLOOKUP($A218,FADT!$A$3:$C$1000,3,FALSE))</f>
        <v>1.279506</v>
      </c>
      <c r="C218" s="40">
        <f>IF($A218&gt;=$F$2,VLOOKUP($A218,'IPCA-E'!$A$3:$F$1000,4,FALSE),VLOOKUP($A218,FADT!$A$3:$C$1000,2,FALSE))</f>
        <v>27.950600000000001</v>
      </c>
      <c r="D218" s="35">
        <f t="shared" si="6"/>
        <v>40679702189.343971</v>
      </c>
      <c r="E218" s="22"/>
      <c r="F218" s="37"/>
      <c r="I218" s="24">
        <v>216</v>
      </c>
      <c r="J218" s="38">
        <f t="shared" ca="1" si="7"/>
        <v>30651</v>
      </c>
      <c r="K218" s="39">
        <f ca="1">IF(J218&gt;$J$2,1,IF(B218=B219,1*K219,B218*K219)/VLOOKUP(J218,Moeda!A$3:D$24,4,TRUE))</f>
        <v>1.1128964021925423E-2</v>
      </c>
      <c r="L218" s="18">
        <f ca="1">VLOOKUP(J218,Moeda!A$3:D$24,4,TRUE)</f>
        <v>1</v>
      </c>
    </row>
    <row r="219" spans="1:12" s="18" customFormat="1" ht="20.100000000000001" customHeight="1" x14ac:dyDescent="0.2">
      <c r="A219" s="34">
        <v>30682</v>
      </c>
      <c r="B219" s="35">
        <f>IF($A219&gt;=$F$2,VLOOKUP($A219,'IPCA-E'!$A$3:$F$1000,3,FALSE),VLOOKUP($A219,FADT!$A$3:$C$1000,3,FALSE))</f>
        <v>1</v>
      </c>
      <c r="C219" s="40">
        <f>IF($A219&gt;=$F$2,VLOOKUP($A219,'IPCA-E'!$A$3:$F$1000,4,FALSE),VLOOKUP($A219,FADT!$A$3:$C$1000,2,FALSE))</f>
        <v>0</v>
      </c>
      <c r="D219" s="35">
        <f t="shared" si="6"/>
        <v>31793287557.341637</v>
      </c>
      <c r="E219" s="22"/>
      <c r="F219" s="37"/>
      <c r="I219" s="24">
        <v>217</v>
      </c>
      <c r="J219" s="38">
        <f t="shared" ca="1" si="7"/>
        <v>30682</v>
      </c>
      <c r="K219" s="39">
        <f ca="1">IF(J219&gt;$J$2,1,IF(B219=B220,1*K220,B219*K220)/VLOOKUP(J219,Moeda!A$3:D$24,4,TRUE))</f>
        <v>8.6978599724623594E-3</v>
      </c>
      <c r="L219" s="18">
        <f ca="1">VLOOKUP(J219,Moeda!A$3:D$24,4,TRUE)</f>
        <v>1</v>
      </c>
    </row>
    <row r="220" spans="1:12" s="18" customFormat="1" ht="20.100000000000001" customHeight="1" x14ac:dyDescent="0.2">
      <c r="A220" s="34">
        <v>30713</v>
      </c>
      <c r="B220" s="35">
        <f>IF($A220&gt;=$F$2,VLOOKUP($A220,'IPCA-E'!$A$3:$F$1000,3,FALSE),VLOOKUP($A220,FADT!$A$3:$C$1000,3,FALSE))</f>
        <v>1</v>
      </c>
      <c r="C220" s="40">
        <f>IF($A220&gt;=$F$2,VLOOKUP($A220,'IPCA-E'!$A$3:$F$1000,4,FALSE),VLOOKUP($A220,FADT!$A$3:$C$1000,2,FALSE))</f>
        <v>0</v>
      </c>
      <c r="D220" s="35">
        <f t="shared" si="6"/>
        <v>31793287557.341637</v>
      </c>
      <c r="E220" s="22"/>
      <c r="F220" s="37"/>
      <c r="I220" s="24">
        <v>218</v>
      </c>
      <c r="J220" s="38">
        <f t="shared" ca="1" si="7"/>
        <v>30713</v>
      </c>
      <c r="K220" s="39">
        <f ca="1">IF(J220&gt;$J$2,1,IF(B220=B221,1*K221,B220*K221)/VLOOKUP(J220,Moeda!A$3:D$24,4,TRUE))</f>
        <v>8.6978599724623594E-3</v>
      </c>
      <c r="L220" s="18">
        <f ca="1">VLOOKUP(J220,Moeda!A$3:D$24,4,TRUE)</f>
        <v>1</v>
      </c>
    </row>
    <row r="221" spans="1:12" s="18" customFormat="1" ht="20.100000000000001" customHeight="1" x14ac:dyDescent="0.2">
      <c r="A221" s="34">
        <v>30742</v>
      </c>
      <c r="B221" s="35">
        <f>IF($A221&gt;=$F$2,VLOOKUP($A221,'IPCA-E'!$A$3:$F$1000,3,FALSE),VLOOKUP($A221,FADT!$A$3:$C$1000,3,FALSE))</f>
        <v>1.3563483000000001</v>
      </c>
      <c r="C221" s="40">
        <f>IF($A221&gt;=$F$2,VLOOKUP($A221,'IPCA-E'!$A$3:$F$1000,4,FALSE),VLOOKUP($A221,FADT!$A$3:$C$1000,2,FALSE))</f>
        <v>35.634830000000008</v>
      </c>
      <c r="D221" s="35">
        <f t="shared" si="6"/>
        <v>31793287557.341637</v>
      </c>
      <c r="E221" s="22"/>
      <c r="F221" s="37"/>
      <c r="I221" s="24">
        <v>219</v>
      </c>
      <c r="J221" s="38">
        <f t="shared" ca="1" si="7"/>
        <v>30742</v>
      </c>
      <c r="K221" s="39">
        <f ca="1">IF(J221&gt;$J$2,1,IF(B221=B222,1*K222,B221*K222)/VLOOKUP(J221,Moeda!A$3:D$24,4,TRUE))</f>
        <v>8.6978599724623594E-3</v>
      </c>
      <c r="L221" s="18">
        <f ca="1">VLOOKUP(J221,Moeda!A$3:D$24,4,TRUE)</f>
        <v>1</v>
      </c>
    </row>
    <row r="222" spans="1:12" s="18" customFormat="1" ht="20.100000000000001" customHeight="1" x14ac:dyDescent="0.2">
      <c r="A222" s="34">
        <v>30773</v>
      </c>
      <c r="B222" s="35">
        <f>IF($A222&gt;=$F$2,VLOOKUP($A222,'IPCA-E'!$A$3:$F$1000,3,FALSE),VLOOKUP($A222,FADT!$A$3:$C$1000,3,FALSE))</f>
        <v>1</v>
      </c>
      <c r="C222" s="40">
        <f>IF($A222&gt;=$F$2,VLOOKUP($A222,'IPCA-E'!$A$3:$F$1000,4,FALSE),VLOOKUP($A222,FADT!$A$3:$C$1000,2,FALSE))</f>
        <v>0</v>
      </c>
      <c r="D222" s="35">
        <f t="shared" si="6"/>
        <v>23440356402.069908</v>
      </c>
      <c r="E222" s="22"/>
      <c r="F222" s="37"/>
      <c r="I222" s="24">
        <v>220</v>
      </c>
      <c r="J222" s="38">
        <f t="shared" ca="1" si="7"/>
        <v>30773</v>
      </c>
      <c r="K222" s="39">
        <f ca="1">IF(J222&gt;$J$2,1,IF(B222=B223,1*K223,B222*K223)/VLOOKUP(J222,Moeda!A$3:D$24,4,TRUE))</f>
        <v>6.4127038552430514E-3</v>
      </c>
      <c r="L222" s="18">
        <f ca="1">VLOOKUP(J222,Moeda!A$3:D$24,4,TRUE)</f>
        <v>1</v>
      </c>
    </row>
    <row r="223" spans="1:12" s="18" customFormat="1" ht="20.100000000000001" customHeight="1" x14ac:dyDescent="0.2">
      <c r="A223" s="34">
        <v>30803</v>
      </c>
      <c r="B223" s="35">
        <f>IF($A223&gt;=$F$2,VLOOKUP($A223,'IPCA-E'!$A$3:$F$1000,3,FALSE),VLOOKUP($A223,FADT!$A$3:$C$1000,3,FALSE))</f>
        <v>1</v>
      </c>
      <c r="C223" s="40">
        <f>IF($A223&gt;=$F$2,VLOOKUP($A223,'IPCA-E'!$A$3:$F$1000,4,FALSE),VLOOKUP($A223,FADT!$A$3:$C$1000,2,FALSE))</f>
        <v>0</v>
      </c>
      <c r="D223" s="35">
        <f t="shared" si="6"/>
        <v>23440356402.069908</v>
      </c>
      <c r="E223" s="22"/>
      <c r="F223" s="37"/>
      <c r="I223" s="24">
        <v>221</v>
      </c>
      <c r="J223" s="38">
        <f t="shared" ca="1" si="7"/>
        <v>30803</v>
      </c>
      <c r="K223" s="39">
        <f ca="1">IF(J223&gt;$J$2,1,IF(B223=B224,1*K224,B223*K224)/VLOOKUP(J223,Moeda!A$3:D$24,4,TRUE))</f>
        <v>6.4127038552430514E-3</v>
      </c>
      <c r="L223" s="18">
        <f ca="1">VLOOKUP(J223,Moeda!A$3:D$24,4,TRUE)</f>
        <v>1</v>
      </c>
    </row>
    <row r="224" spans="1:12" s="18" customFormat="1" ht="20.100000000000001" customHeight="1" x14ac:dyDescent="0.2">
      <c r="A224" s="34">
        <v>30834</v>
      </c>
      <c r="B224" s="35">
        <f>IF($A224&gt;=$F$2,VLOOKUP($A224,'IPCA-E'!$A$3:$F$1000,3,FALSE),VLOOKUP($A224,FADT!$A$3:$C$1000,3,FALSE))</f>
        <v>1.2950820000000001</v>
      </c>
      <c r="C224" s="40">
        <f>IF($A224&gt;=$F$2,VLOOKUP($A224,'IPCA-E'!$A$3:$F$1000,4,FALSE),VLOOKUP($A224,FADT!$A$3:$C$1000,2,FALSE))</f>
        <v>29.508200000000006</v>
      </c>
      <c r="D224" s="35">
        <f t="shared" si="6"/>
        <v>23440356402.069908</v>
      </c>
      <c r="E224" s="22"/>
      <c r="F224" s="37"/>
      <c r="I224" s="24">
        <v>222</v>
      </c>
      <c r="J224" s="38">
        <f t="shared" ca="1" si="7"/>
        <v>30834</v>
      </c>
      <c r="K224" s="39">
        <f ca="1">IF(J224&gt;$J$2,1,IF(B224=B225,1*K225,B224*K225)/VLOOKUP(J224,Moeda!A$3:D$24,4,TRUE))</f>
        <v>6.4127038552430514E-3</v>
      </c>
      <c r="L224" s="18">
        <f ca="1">VLOOKUP(J224,Moeda!A$3:D$24,4,TRUE)</f>
        <v>1</v>
      </c>
    </row>
    <row r="225" spans="1:12" s="18" customFormat="1" ht="20.100000000000001" customHeight="1" x14ac:dyDescent="0.2">
      <c r="A225" s="34">
        <v>30864</v>
      </c>
      <c r="B225" s="35">
        <f>IF($A225&gt;=$F$2,VLOOKUP($A225,'IPCA-E'!$A$3:$F$1000,3,FALSE),VLOOKUP($A225,FADT!$A$3:$C$1000,3,FALSE))</f>
        <v>1</v>
      </c>
      <c r="C225" s="40">
        <f>IF($A225&gt;=$F$2,VLOOKUP($A225,'IPCA-E'!$A$3:$F$1000,4,FALSE),VLOOKUP($A225,FADT!$A$3:$C$1000,2,FALSE))</f>
        <v>0</v>
      </c>
      <c r="D225" s="35">
        <f t="shared" si="6"/>
        <v>18099515244.648529</v>
      </c>
      <c r="E225" s="22"/>
      <c r="F225" s="37"/>
      <c r="I225" s="24">
        <v>223</v>
      </c>
      <c r="J225" s="38">
        <f t="shared" ca="1" si="7"/>
        <v>30864</v>
      </c>
      <c r="K225" s="39">
        <f ca="1">IF(J225&gt;$J$2,1,IF(B225=B226,1*K226,B225*K226)/VLOOKUP(J225,Moeda!A$3:D$24,4,TRUE))</f>
        <v>4.951581332489411E-3</v>
      </c>
      <c r="L225" s="18">
        <f ca="1">VLOOKUP(J225,Moeda!A$3:D$24,4,TRUE)</f>
        <v>1</v>
      </c>
    </row>
    <row r="226" spans="1:12" s="18" customFormat="1" ht="20.100000000000001" customHeight="1" x14ac:dyDescent="0.2">
      <c r="A226" s="34">
        <v>30895</v>
      </c>
      <c r="B226" s="35">
        <f>IF($A226&gt;=$F$2,VLOOKUP($A226,'IPCA-E'!$A$3:$F$1000,3,FALSE),VLOOKUP($A226,FADT!$A$3:$C$1000,3,FALSE))</f>
        <v>1</v>
      </c>
      <c r="C226" s="40">
        <f>IF($A226&gt;=$F$2,VLOOKUP($A226,'IPCA-E'!$A$3:$F$1000,4,FALSE),VLOOKUP($A226,FADT!$A$3:$C$1000,2,FALSE))</f>
        <v>0</v>
      </c>
      <c r="D226" s="35">
        <f t="shared" si="6"/>
        <v>18099515244.648529</v>
      </c>
      <c r="E226" s="22"/>
      <c r="F226" s="37"/>
      <c r="I226" s="24">
        <v>224</v>
      </c>
      <c r="J226" s="38">
        <f t="shared" ca="1" si="7"/>
        <v>30895</v>
      </c>
      <c r="K226" s="39">
        <f ca="1">IF(J226&gt;$J$2,1,IF(B226=B227,1*K227,B226*K227)/VLOOKUP(J226,Moeda!A$3:D$24,4,TRUE))</f>
        <v>4.951581332489411E-3</v>
      </c>
      <c r="L226" s="18">
        <f ca="1">VLOOKUP(J226,Moeda!A$3:D$24,4,TRUE)</f>
        <v>1</v>
      </c>
    </row>
    <row r="227" spans="1:12" s="18" customFormat="1" ht="20.100000000000001" customHeight="1" x14ac:dyDescent="0.2">
      <c r="A227" s="34">
        <v>30926</v>
      </c>
      <c r="B227" s="35">
        <f>IF($A227&gt;=$F$2,VLOOKUP($A227,'IPCA-E'!$A$3:$F$1000,3,FALSE),VLOOKUP($A227,FADT!$A$3:$C$1000,3,FALSE))</f>
        <v>1.3479911</v>
      </c>
      <c r="C227" s="40">
        <f>IF($A227&gt;=$F$2,VLOOKUP($A227,'IPCA-E'!$A$3:$F$1000,4,FALSE),VLOOKUP($A227,FADT!$A$3:$C$1000,2,FALSE))</f>
        <v>34.799109999999999</v>
      </c>
      <c r="D227" s="35">
        <f t="shared" si="6"/>
        <v>18099515244.648529</v>
      </c>
      <c r="E227" s="22"/>
      <c r="F227" s="37"/>
      <c r="I227" s="24">
        <v>225</v>
      </c>
      <c r="J227" s="38">
        <f t="shared" ca="1" si="7"/>
        <v>30926</v>
      </c>
      <c r="K227" s="39">
        <f ca="1">IF(J227&gt;$J$2,1,IF(B227=B228,1*K228,B227*K228)/VLOOKUP(J227,Moeda!A$3:D$24,4,TRUE))</f>
        <v>4.951581332489411E-3</v>
      </c>
      <c r="L227" s="18">
        <f ca="1">VLOOKUP(J227,Moeda!A$3:D$24,4,TRUE)</f>
        <v>1</v>
      </c>
    </row>
    <row r="228" spans="1:12" s="18" customFormat="1" ht="20.100000000000001" customHeight="1" x14ac:dyDescent="0.2">
      <c r="A228" s="34">
        <v>30956</v>
      </c>
      <c r="B228" s="35">
        <f>IF($A228&gt;=$F$2,VLOOKUP($A228,'IPCA-E'!$A$3:$F$1000,3,FALSE),VLOOKUP($A228,FADT!$A$3:$C$1000,3,FALSE))</f>
        <v>1</v>
      </c>
      <c r="C228" s="40">
        <f>IF($A228&gt;=$F$2,VLOOKUP($A228,'IPCA-E'!$A$3:$F$1000,4,FALSE),VLOOKUP($A228,FADT!$A$3:$C$1000,2,FALSE))</f>
        <v>0</v>
      </c>
      <c r="D228" s="35">
        <f t="shared" si="6"/>
        <v>13427028742.733191</v>
      </c>
      <c r="E228" s="22"/>
      <c r="F228" s="37"/>
      <c r="I228" s="24">
        <v>226</v>
      </c>
      <c r="J228" s="38">
        <f t="shared" ca="1" si="7"/>
        <v>30956</v>
      </c>
      <c r="K228" s="39">
        <f ca="1">IF(J228&gt;$J$2,1,IF(B228=B229,1*K229,B228*K229)/VLOOKUP(J228,Moeda!A$3:D$24,4,TRUE))</f>
        <v>3.6733041727719205E-3</v>
      </c>
      <c r="L228" s="18">
        <f ca="1">VLOOKUP(J228,Moeda!A$3:D$24,4,TRUE)</f>
        <v>1</v>
      </c>
    </row>
    <row r="229" spans="1:12" s="18" customFormat="1" ht="20.100000000000001" customHeight="1" x14ac:dyDescent="0.2">
      <c r="A229" s="34">
        <v>30987</v>
      </c>
      <c r="B229" s="35">
        <f>IF($A229&gt;=$F$2,VLOOKUP($A229,'IPCA-E'!$A$3:$F$1000,3,FALSE),VLOOKUP($A229,FADT!$A$3:$C$1000,3,FALSE))</f>
        <v>1</v>
      </c>
      <c r="C229" s="40">
        <f>IF($A229&gt;=$F$2,VLOOKUP($A229,'IPCA-E'!$A$3:$F$1000,4,FALSE),VLOOKUP($A229,FADT!$A$3:$C$1000,2,FALSE))</f>
        <v>0</v>
      </c>
      <c r="D229" s="35">
        <f t="shared" si="6"/>
        <v>13427028742.733191</v>
      </c>
      <c r="E229" s="22"/>
      <c r="F229" s="37"/>
      <c r="I229" s="24">
        <v>227</v>
      </c>
      <c r="J229" s="38">
        <f t="shared" ca="1" si="7"/>
        <v>30987</v>
      </c>
      <c r="K229" s="39">
        <f ca="1">IF(J229&gt;$J$2,1,IF(B229=B230,1*K230,B229*K230)/VLOOKUP(J229,Moeda!A$3:D$24,4,TRUE))</f>
        <v>3.6733041727719205E-3</v>
      </c>
      <c r="L229" s="18">
        <f ca="1">VLOOKUP(J229,Moeda!A$3:D$24,4,TRUE)</f>
        <v>1</v>
      </c>
    </row>
    <row r="230" spans="1:12" s="18" customFormat="1" ht="20.100000000000001" customHeight="1" x14ac:dyDescent="0.2">
      <c r="A230" s="34">
        <v>31017</v>
      </c>
      <c r="B230" s="35">
        <f>IF($A230&gt;=$F$2,VLOOKUP($A230,'IPCA-E'!$A$3:$F$1000,3,FALSE),VLOOKUP($A230,FADT!$A$3:$C$1000,3,FALSE))</f>
        <v>1.3675214</v>
      </c>
      <c r="C230" s="40">
        <f>IF($A230&gt;=$F$2,VLOOKUP($A230,'IPCA-E'!$A$3:$F$1000,4,FALSE),VLOOKUP($A230,FADT!$A$3:$C$1000,2,FALSE))</f>
        <v>36.752139999999997</v>
      </c>
      <c r="D230" s="35">
        <f t="shared" si="6"/>
        <v>13427028742.733191</v>
      </c>
      <c r="E230" s="22"/>
      <c r="F230" s="37"/>
      <c r="I230" s="24">
        <v>228</v>
      </c>
      <c r="J230" s="38">
        <f t="shared" ca="1" si="7"/>
        <v>31017</v>
      </c>
      <c r="K230" s="39">
        <f ca="1">IF(J230&gt;$J$2,1,IF(B230=B231,1*K231,B230*K231)/VLOOKUP(J230,Moeda!A$3:D$24,4,TRUE))</f>
        <v>3.6733041727719205E-3</v>
      </c>
      <c r="L230" s="18">
        <f ca="1">VLOOKUP(J230,Moeda!A$3:D$24,4,TRUE)</f>
        <v>1</v>
      </c>
    </row>
    <row r="231" spans="1:12" s="18" customFormat="1" ht="20.100000000000001" customHeight="1" x14ac:dyDescent="0.2">
      <c r="A231" s="34">
        <v>31048</v>
      </c>
      <c r="B231" s="35">
        <f>IF($A231&gt;=$F$2,VLOOKUP($A231,'IPCA-E'!$A$3:$F$1000,3,FALSE),VLOOKUP($A231,FADT!$A$3:$C$1000,3,FALSE))</f>
        <v>1</v>
      </c>
      <c r="C231" s="40">
        <f>IF($A231&gt;=$F$2,VLOOKUP($A231,'IPCA-E'!$A$3:$F$1000,4,FALSE),VLOOKUP($A231,FADT!$A$3:$C$1000,2,FALSE))</f>
        <v>0</v>
      </c>
      <c r="D231" s="35">
        <f t="shared" si="6"/>
        <v>9818514534.9339256</v>
      </c>
      <c r="E231" s="22"/>
      <c r="F231" s="37"/>
      <c r="I231" s="24">
        <v>229</v>
      </c>
      <c r="J231" s="38">
        <f t="shared" ca="1" si="7"/>
        <v>31048</v>
      </c>
      <c r="K231" s="39">
        <f ca="1">IF(J231&gt;$J$2,1,IF(B231=B232,1*K232,B231*K232)/VLOOKUP(J231,Moeda!A$3:D$24,4,TRUE))</f>
        <v>2.686103612544506E-3</v>
      </c>
      <c r="L231" s="18">
        <f ca="1">VLOOKUP(J231,Moeda!A$3:D$24,4,TRUE)</f>
        <v>1</v>
      </c>
    </row>
    <row r="232" spans="1:12" s="18" customFormat="1" ht="20.100000000000001" customHeight="1" x14ac:dyDescent="0.2">
      <c r="A232" s="34">
        <v>31079</v>
      </c>
      <c r="B232" s="35">
        <f>IF($A232&gt;=$F$2,VLOOKUP($A232,'IPCA-E'!$A$3:$F$1000,3,FALSE),VLOOKUP($A232,FADT!$A$3:$C$1000,3,FALSE))</f>
        <v>1</v>
      </c>
      <c r="C232" s="40">
        <f>IF($A232&gt;=$F$2,VLOOKUP($A232,'IPCA-E'!$A$3:$F$1000,4,FALSE),VLOOKUP($A232,FADT!$A$3:$C$1000,2,FALSE))</f>
        <v>0</v>
      </c>
      <c r="D232" s="35">
        <f t="shared" si="6"/>
        <v>9818514534.9339256</v>
      </c>
      <c r="E232" s="22"/>
      <c r="F232" s="37"/>
      <c r="I232" s="24">
        <v>230</v>
      </c>
      <c r="J232" s="38">
        <f t="shared" ca="1" si="7"/>
        <v>31079</v>
      </c>
      <c r="K232" s="39">
        <f ca="1">IF(J232&gt;$J$2,1,IF(B232=B233,1*K233,B232*K233)/VLOOKUP(J232,Moeda!A$3:D$24,4,TRUE))</f>
        <v>2.686103612544506E-3</v>
      </c>
      <c r="L232" s="18">
        <f ca="1">VLOOKUP(J232,Moeda!A$3:D$24,4,TRUE)</f>
        <v>1</v>
      </c>
    </row>
    <row r="233" spans="1:12" s="18" customFormat="1" ht="20.100000000000001" customHeight="1" x14ac:dyDescent="0.2">
      <c r="A233" s="34">
        <v>31107</v>
      </c>
      <c r="B233" s="35">
        <f>IF($A233&gt;=$F$2,VLOOKUP($A233,'IPCA-E'!$A$3:$F$1000,3,FALSE),VLOOKUP($A233,FADT!$A$3:$C$1000,3,FALSE))</f>
        <v>1.3982074</v>
      </c>
      <c r="C233" s="40">
        <f>IF($A233&gt;=$F$2,VLOOKUP($A233,'IPCA-E'!$A$3:$F$1000,4,FALSE),VLOOKUP($A233,FADT!$A$3:$C$1000,2,FALSE))</f>
        <v>39.820740000000001</v>
      </c>
      <c r="D233" s="35">
        <f t="shared" si="6"/>
        <v>9818514534.9339256</v>
      </c>
      <c r="E233" s="22"/>
      <c r="F233" s="37"/>
      <c r="I233" s="24">
        <v>231</v>
      </c>
      <c r="J233" s="38">
        <f t="shared" ca="1" si="7"/>
        <v>31107</v>
      </c>
      <c r="K233" s="39">
        <f ca="1">IF(J233&gt;$J$2,1,IF(B233=B234,1*K234,B233*K234)/VLOOKUP(J233,Moeda!A$3:D$24,4,TRUE))</f>
        <v>2.686103612544506E-3</v>
      </c>
      <c r="L233" s="18">
        <f ca="1">VLOOKUP(J233,Moeda!A$3:D$24,4,TRUE)</f>
        <v>1</v>
      </c>
    </row>
    <row r="234" spans="1:12" s="18" customFormat="1" ht="20.100000000000001" customHeight="1" x14ac:dyDescent="0.2">
      <c r="A234" s="34">
        <v>31138</v>
      </c>
      <c r="B234" s="35">
        <f>IF($A234&gt;=$F$2,VLOOKUP($A234,'IPCA-E'!$A$3:$F$1000,3,FALSE),VLOOKUP($A234,FADT!$A$3:$C$1000,3,FALSE))</f>
        <v>1</v>
      </c>
      <c r="C234" s="40">
        <f>IF($A234&gt;=$F$2,VLOOKUP($A234,'IPCA-E'!$A$3:$F$1000,4,FALSE),VLOOKUP($A234,FADT!$A$3:$C$1000,2,FALSE))</f>
        <v>0</v>
      </c>
      <c r="D234" s="35">
        <f t="shared" si="6"/>
        <v>7022216113.9570036</v>
      </c>
      <c r="E234" s="22"/>
      <c r="F234" s="37"/>
      <c r="I234" s="24">
        <v>232</v>
      </c>
      <c r="J234" s="38">
        <f t="shared" ca="1" si="7"/>
        <v>31138</v>
      </c>
      <c r="K234" s="39">
        <f ca="1">IF(J234&gt;$J$2,1,IF(B234=B235,1*K235,B234*K235)/VLOOKUP(J234,Moeda!A$3:D$24,4,TRUE))</f>
        <v>1.9211052756154103E-3</v>
      </c>
      <c r="L234" s="18">
        <f ca="1">VLOOKUP(J234,Moeda!A$3:D$24,4,TRUE)</f>
        <v>1</v>
      </c>
    </row>
    <row r="235" spans="1:12" s="18" customFormat="1" ht="20.100000000000001" customHeight="1" x14ac:dyDescent="0.2">
      <c r="A235" s="34">
        <v>31168</v>
      </c>
      <c r="B235" s="35">
        <f>IF($A235&gt;=$F$2,VLOOKUP($A235,'IPCA-E'!$A$3:$F$1000,3,FALSE),VLOOKUP($A235,FADT!$A$3:$C$1000,3,FALSE))</f>
        <v>1</v>
      </c>
      <c r="C235" s="40">
        <f>IF($A235&gt;=$F$2,VLOOKUP($A235,'IPCA-E'!$A$3:$F$1000,4,FALSE),VLOOKUP($A235,FADT!$A$3:$C$1000,2,FALSE))</f>
        <v>0</v>
      </c>
      <c r="D235" s="35">
        <f t="shared" si="6"/>
        <v>7022216113.9570036</v>
      </c>
      <c r="E235" s="22"/>
      <c r="F235" s="37"/>
      <c r="I235" s="24">
        <v>233</v>
      </c>
      <c r="J235" s="38">
        <f t="shared" ca="1" si="7"/>
        <v>31168</v>
      </c>
      <c r="K235" s="39">
        <f ca="1">IF(J235&gt;$J$2,1,IF(B235=B236,1*K236,B235*K236)/VLOOKUP(J235,Moeda!A$3:D$24,4,TRUE))</f>
        <v>1.9211052756154103E-3</v>
      </c>
      <c r="L235" s="18">
        <f ca="1">VLOOKUP(J235,Moeda!A$3:D$24,4,TRUE)</f>
        <v>1</v>
      </c>
    </row>
    <row r="236" spans="1:12" s="18" customFormat="1" ht="20.100000000000001" customHeight="1" x14ac:dyDescent="0.2">
      <c r="A236" s="34">
        <v>31199</v>
      </c>
      <c r="B236" s="35">
        <f>IF($A236&gt;=$F$2,VLOOKUP($A236,'IPCA-E'!$A$3:$F$1000,3,FALSE),VLOOKUP($A236,FADT!$A$3:$C$1000,3,FALSE))</f>
        <v>1.3434633</v>
      </c>
      <c r="C236" s="40">
        <f>IF($A236&gt;=$F$2,VLOOKUP($A236,'IPCA-E'!$A$3:$F$1000,4,FALSE),VLOOKUP($A236,FADT!$A$3:$C$1000,2,FALSE))</f>
        <v>34.346330000000002</v>
      </c>
      <c r="D236" s="35">
        <f t="shared" si="6"/>
        <v>7022216113.9570036</v>
      </c>
      <c r="E236" s="22"/>
      <c r="F236" s="37"/>
      <c r="I236" s="24">
        <v>234</v>
      </c>
      <c r="J236" s="38">
        <f t="shared" ca="1" si="7"/>
        <v>31199</v>
      </c>
      <c r="K236" s="39">
        <f ca="1">IF(J236&gt;$J$2,1,IF(B236=B237,1*K237,B236*K237)/VLOOKUP(J236,Moeda!A$3:D$24,4,TRUE))</f>
        <v>1.9211052756154103E-3</v>
      </c>
      <c r="L236" s="18">
        <f ca="1">VLOOKUP(J236,Moeda!A$3:D$24,4,TRUE)</f>
        <v>1</v>
      </c>
    </row>
    <row r="237" spans="1:12" s="18" customFormat="1" ht="20.100000000000001" customHeight="1" x14ac:dyDescent="0.2">
      <c r="A237" s="34">
        <v>31229</v>
      </c>
      <c r="B237" s="35">
        <f>IF($A237&gt;=$F$2,VLOOKUP($A237,'IPCA-E'!$A$3:$F$1000,3,FALSE),VLOOKUP($A237,FADT!$A$3:$C$1000,3,FALSE))</f>
        <v>1</v>
      </c>
      <c r="C237" s="40">
        <f>IF($A237&gt;=$F$2,VLOOKUP($A237,'IPCA-E'!$A$3:$F$1000,4,FALSE),VLOOKUP($A237,FADT!$A$3:$C$1000,2,FALSE))</f>
        <v>0</v>
      </c>
      <c r="D237" s="35">
        <f t="shared" si="6"/>
        <v>5226950460.0215006</v>
      </c>
      <c r="E237" s="22"/>
      <c r="F237" s="37"/>
      <c r="I237" s="24">
        <v>235</v>
      </c>
      <c r="J237" s="38">
        <f t="shared" ca="1" si="7"/>
        <v>31229</v>
      </c>
      <c r="K237" s="39">
        <f ca="1">IF(J237&gt;$J$2,1,IF(B237=B238,1*K238,B237*K238)/VLOOKUP(J237,Moeda!A$3:D$24,4,TRUE))</f>
        <v>1.4299648346295802E-3</v>
      </c>
      <c r="L237" s="18">
        <f ca="1">VLOOKUP(J237,Moeda!A$3:D$24,4,TRUE)</f>
        <v>1</v>
      </c>
    </row>
    <row r="238" spans="1:12" s="18" customFormat="1" ht="20.100000000000001" customHeight="1" x14ac:dyDescent="0.2">
      <c r="A238" s="34">
        <v>31260</v>
      </c>
      <c r="B238" s="35">
        <f>IF($A238&gt;=$F$2,VLOOKUP($A238,'IPCA-E'!$A$3:$F$1000,3,FALSE),VLOOKUP($A238,FADT!$A$3:$C$1000,3,FALSE))</f>
        <v>1</v>
      </c>
      <c r="C238" s="40">
        <f>IF($A238&gt;=$F$2,VLOOKUP($A238,'IPCA-E'!$A$3:$F$1000,4,FALSE),VLOOKUP($A238,FADT!$A$3:$C$1000,2,FALSE))</f>
        <v>0</v>
      </c>
      <c r="D238" s="35">
        <f t="shared" si="6"/>
        <v>5226950460.0215006</v>
      </c>
      <c r="E238" s="22"/>
      <c r="F238" s="37"/>
      <c r="I238" s="24">
        <v>236</v>
      </c>
      <c r="J238" s="38">
        <f t="shared" ca="1" si="7"/>
        <v>31260</v>
      </c>
      <c r="K238" s="39">
        <f ca="1">IF(J238&gt;$J$2,1,IF(B238=B239,1*K239,B238*K239)/VLOOKUP(J238,Moeda!A$3:D$24,4,TRUE))</f>
        <v>1.4299648346295802E-3</v>
      </c>
      <c r="L238" s="18">
        <f ca="1">VLOOKUP(J238,Moeda!A$3:D$24,4,TRUE)</f>
        <v>1</v>
      </c>
    </row>
    <row r="239" spans="1:12" s="18" customFormat="1" ht="20.100000000000001" customHeight="1" x14ac:dyDescent="0.2">
      <c r="A239" s="34">
        <v>31291</v>
      </c>
      <c r="B239" s="35">
        <f>IF($A239&gt;=$F$2,VLOOKUP($A239,'IPCA-E'!$A$3:$F$1000,3,FALSE),VLOOKUP($A239,FADT!$A$3:$C$1000,3,FALSE))</f>
        <v>1.2702112000000001</v>
      </c>
      <c r="C239" s="40">
        <f>IF($A239&gt;=$F$2,VLOOKUP($A239,'IPCA-E'!$A$3:$F$1000,4,FALSE),VLOOKUP($A239,FADT!$A$3:$C$1000,2,FALSE))</f>
        <v>27.02112000000001</v>
      </c>
      <c r="D239" s="35">
        <f t="shared" si="6"/>
        <v>5226950460.0215006</v>
      </c>
      <c r="E239" s="22"/>
      <c r="F239" s="37"/>
      <c r="I239" s="24">
        <v>237</v>
      </c>
      <c r="J239" s="38">
        <f t="shared" ca="1" si="7"/>
        <v>31291</v>
      </c>
      <c r="K239" s="39">
        <f ca="1">IF(J239&gt;$J$2,1,IF(B239=B240,1*K240,B239*K240)/VLOOKUP(J239,Moeda!A$3:D$24,4,TRUE))</f>
        <v>1.4299648346295802E-3</v>
      </c>
      <c r="L239" s="18">
        <f ca="1">VLOOKUP(J239,Moeda!A$3:D$24,4,TRUE)</f>
        <v>1</v>
      </c>
    </row>
    <row r="240" spans="1:12" s="18" customFormat="1" ht="20.100000000000001" customHeight="1" x14ac:dyDescent="0.2">
      <c r="A240" s="34">
        <v>31321</v>
      </c>
      <c r="B240" s="35">
        <f>IF($A240&gt;=$F$2,VLOOKUP($A240,'IPCA-E'!$A$3:$F$1000,3,FALSE),VLOOKUP($A240,FADT!$A$3:$C$1000,3,FALSE))</f>
        <v>1</v>
      </c>
      <c r="C240" s="40">
        <f>IF($A240&gt;=$F$2,VLOOKUP($A240,'IPCA-E'!$A$3:$F$1000,4,FALSE),VLOOKUP($A240,FADT!$A$3:$C$1000,2,FALSE))</f>
        <v>0</v>
      </c>
      <c r="D240" s="35">
        <f t="shared" si="6"/>
        <v>4115024698.2718306</v>
      </c>
      <c r="E240" s="22"/>
      <c r="F240" s="37"/>
      <c r="I240" s="24">
        <v>238</v>
      </c>
      <c r="J240" s="38">
        <f t="shared" ca="1" si="7"/>
        <v>31321</v>
      </c>
      <c r="K240" s="39">
        <f ca="1">IF(J240&gt;$J$2,1,IF(B240=B241,1*K241,B240*K241)/VLOOKUP(J240,Moeda!A$3:D$24,4,TRUE))</f>
        <v>1.1257693481442929E-3</v>
      </c>
      <c r="L240" s="18">
        <f ca="1">VLOOKUP(J240,Moeda!A$3:D$24,4,TRUE)</f>
        <v>1</v>
      </c>
    </row>
    <row r="241" spans="1:12" s="18" customFormat="1" ht="20.100000000000001" customHeight="1" x14ac:dyDescent="0.2">
      <c r="A241" s="34">
        <v>31352</v>
      </c>
      <c r="B241" s="35">
        <f>IF($A241&gt;=$F$2,VLOOKUP($A241,'IPCA-E'!$A$3:$F$1000,3,FALSE),VLOOKUP($A241,FADT!$A$3:$C$1000,3,FALSE))</f>
        <v>1</v>
      </c>
      <c r="C241" s="40">
        <f>IF($A241&gt;=$F$2,VLOOKUP($A241,'IPCA-E'!$A$3:$F$1000,4,FALSE),VLOOKUP($A241,FADT!$A$3:$C$1000,2,FALSE))</f>
        <v>0</v>
      </c>
      <c r="D241" s="35">
        <f t="shared" si="6"/>
        <v>4115024698.2718306</v>
      </c>
      <c r="E241" s="22"/>
      <c r="F241" s="37"/>
      <c r="I241" s="24">
        <v>239</v>
      </c>
      <c r="J241" s="38">
        <f t="shared" ca="1" si="7"/>
        <v>31352</v>
      </c>
      <c r="K241" s="39">
        <f ca="1">IF(J241&gt;$J$2,1,IF(B241=B242,1*K242,B241*K242)/VLOOKUP(J241,Moeda!A$3:D$24,4,TRUE))</f>
        <v>1.1257693481442929E-3</v>
      </c>
      <c r="L241" s="18">
        <f ca="1">VLOOKUP(J241,Moeda!A$3:D$24,4,TRUE)</f>
        <v>1</v>
      </c>
    </row>
    <row r="242" spans="1:12" s="18" customFormat="1" ht="20.100000000000001" customHeight="1" x14ac:dyDescent="0.2">
      <c r="A242" s="34">
        <v>31382</v>
      </c>
      <c r="B242" s="35">
        <f>IF($A242&gt;=$F$2,VLOOKUP($A242,'IPCA-E'!$A$3:$F$1000,3,FALSE),VLOOKUP($A242,FADT!$A$3:$C$1000,3,FALSE))</f>
        <v>1.373</v>
      </c>
      <c r="C242" s="40">
        <f>IF($A242&gt;=$F$2,VLOOKUP($A242,'IPCA-E'!$A$3:$F$1000,4,FALSE),VLOOKUP($A242,FADT!$A$3:$C$1000,2,FALSE))</f>
        <v>37.299999999999997</v>
      </c>
      <c r="D242" s="35">
        <f t="shared" si="6"/>
        <v>4115024698.2718306</v>
      </c>
      <c r="E242" s="22"/>
      <c r="F242" s="37"/>
      <c r="I242" s="24">
        <v>240</v>
      </c>
      <c r="J242" s="38">
        <f t="shared" ca="1" si="7"/>
        <v>31382</v>
      </c>
      <c r="K242" s="39">
        <f ca="1">IF(J242&gt;$J$2,1,IF(B242=B243,1*K243,B242*K243)/VLOOKUP(J242,Moeda!A$3:D$24,4,TRUE))</f>
        <v>1.1257693481442929E-3</v>
      </c>
      <c r="L242" s="18">
        <f ca="1">VLOOKUP(J242,Moeda!A$3:D$24,4,TRUE)</f>
        <v>1</v>
      </c>
    </row>
    <row r="243" spans="1:12" s="18" customFormat="1" ht="20.100000000000001" customHeight="1" x14ac:dyDescent="0.2">
      <c r="A243" s="34">
        <v>31413</v>
      </c>
      <c r="B243" s="35">
        <f>IF($A243&gt;=$F$2,VLOOKUP($A243,'IPCA-E'!$A$3:$F$1000,3,FALSE),VLOOKUP($A243,FADT!$A$3:$C$1000,3,FALSE))</f>
        <v>1.3291999999999999</v>
      </c>
      <c r="C243" s="40">
        <f>IF($A243&gt;=$F$2,VLOOKUP($A243,'IPCA-E'!$A$3:$F$1000,4,FALSE),VLOOKUP($A243,FADT!$A$3:$C$1000,2,FALSE))</f>
        <v>32.92</v>
      </c>
      <c r="D243" s="35">
        <f t="shared" si="6"/>
        <v>2997104660.0668831</v>
      </c>
      <c r="E243" s="22"/>
      <c r="F243" s="37"/>
      <c r="I243" s="24">
        <v>241</v>
      </c>
      <c r="J243" s="38">
        <f t="shared" ca="1" si="7"/>
        <v>31413</v>
      </c>
      <c r="K243" s="39">
        <f ca="1">IF(J243&gt;$J$2,1,IF(B243=B244,1*K244,B243*K244)/VLOOKUP(J243,Moeda!A$3:D$24,4,TRUE))</f>
        <v>8.1993397534180104E-4</v>
      </c>
      <c r="L243" s="18">
        <f ca="1">VLOOKUP(J243,Moeda!A$3:D$24,4,TRUE)</f>
        <v>1</v>
      </c>
    </row>
    <row r="244" spans="1:12" s="18" customFormat="1" ht="20.100000000000001" customHeight="1" x14ac:dyDescent="0.2">
      <c r="A244" s="34">
        <v>31444</v>
      </c>
      <c r="B244" s="35">
        <f>IF($A244&gt;=$F$2,VLOOKUP($A244,'IPCA-E'!$A$3:$F$1000,3,FALSE),VLOOKUP($A244,FADT!$A$3:$C$1000,3,FALSE))</f>
        <v>1.3291999999999999</v>
      </c>
      <c r="C244" s="40">
        <f>IF($A244&gt;=$F$2,VLOOKUP($A244,'IPCA-E'!$A$3:$F$1000,4,FALSE),VLOOKUP($A244,FADT!$A$3:$C$1000,2,FALSE))</f>
        <v>32.92</v>
      </c>
      <c r="D244" s="35">
        <f t="shared" si="6"/>
        <v>2254818432.1899514</v>
      </c>
      <c r="E244" s="22"/>
      <c r="F244" s="37"/>
      <c r="I244" s="24">
        <v>242</v>
      </c>
      <c r="J244" s="38">
        <f t="shared" ca="1" si="7"/>
        <v>31444</v>
      </c>
      <c r="K244" s="39">
        <f ca="1">IF(J244&gt;$J$2,1,IF(B244=B245,1*K245,B244*K245)/VLOOKUP(J244,Moeda!A$3:D$24,4,TRUE))</f>
        <v>8.1993397534180104E-4</v>
      </c>
      <c r="L244" s="18">
        <f ca="1">VLOOKUP(J244,Moeda!A$3:D$24,4,TRUE)</f>
        <v>1000</v>
      </c>
    </row>
    <row r="245" spans="1:12" s="18" customFormat="1" ht="20.100000000000001" customHeight="1" x14ac:dyDescent="0.2">
      <c r="A245" s="34">
        <v>31472</v>
      </c>
      <c r="B245" s="35">
        <f>IF($A245&gt;=$F$2,VLOOKUP($A245,'IPCA-E'!$A$3:$F$1000,3,FALSE),VLOOKUP($A245,FADT!$A$3:$C$1000,3,FALSE))</f>
        <v>0.99890000000000001</v>
      </c>
      <c r="C245" s="40">
        <f>IF($A245&gt;=$F$2,VLOOKUP($A245,'IPCA-E'!$A$3:$F$1000,4,FALSE),VLOOKUP($A245,FADT!$A$3:$C$1000,2,FALSE))</f>
        <v>-0.11</v>
      </c>
      <c r="D245" s="35">
        <f t="shared" si="6"/>
        <v>1696372579.1377909</v>
      </c>
      <c r="E245" s="22"/>
      <c r="F245" s="37"/>
      <c r="I245" s="24">
        <v>243</v>
      </c>
      <c r="J245" s="38">
        <f t="shared" ca="1" si="7"/>
        <v>31472</v>
      </c>
      <c r="K245" s="39">
        <f ca="1">IF(J245&gt;$J$2,1,IF(B245=B246,1*K246,B245*K246)/VLOOKUP(J245,Moeda!A$3:D$24,4,TRUE))</f>
        <v>0.6168627560501061</v>
      </c>
      <c r="L245" s="18">
        <f ca="1">VLOOKUP(J245,Moeda!A$3:D$24,4,TRUE)</f>
        <v>1</v>
      </c>
    </row>
    <row r="246" spans="1:12" s="18" customFormat="1" ht="20.100000000000001" customHeight="1" x14ac:dyDescent="0.2">
      <c r="A246" s="34">
        <v>31503</v>
      </c>
      <c r="B246" s="35">
        <f>IF($A246&gt;=$F$2,VLOOKUP($A246,'IPCA-E'!$A$3:$F$1000,3,FALSE),VLOOKUP($A246,FADT!$A$3:$C$1000,3,FALSE))</f>
        <v>1.0077901</v>
      </c>
      <c r="C246" s="40">
        <f>IF($A246&gt;=$F$2,VLOOKUP($A246,'IPCA-E'!$A$3:$F$1000,4,FALSE),VLOOKUP($A246,FADT!$A$3:$C$1000,2,FALSE))</f>
        <v>0.7790100000000022</v>
      </c>
      <c r="D246" s="35">
        <f t="shared" si="6"/>
        <v>1698240643.8460214</v>
      </c>
      <c r="E246" s="22"/>
      <c r="F246" s="37"/>
      <c r="I246" s="24">
        <v>244</v>
      </c>
      <c r="J246" s="38">
        <f t="shared" ca="1" si="7"/>
        <v>31503</v>
      </c>
      <c r="K246" s="39">
        <f ca="1">IF(J246&gt;$J$2,1,IF(B246=B247,1*K247,B246*K247)/VLOOKUP(J246,Moeda!A$3:D$24,4,TRUE))</f>
        <v>0.61754205230764447</v>
      </c>
      <c r="L246" s="18">
        <f ca="1">VLOOKUP(J246,Moeda!A$3:D$24,4,TRUE)</f>
        <v>1</v>
      </c>
    </row>
    <row r="247" spans="1:12" s="18" customFormat="1" ht="20.100000000000001" customHeight="1" x14ac:dyDescent="0.2">
      <c r="A247" s="34">
        <v>31533</v>
      </c>
      <c r="B247" s="35">
        <f>IF($A247&gt;=$F$2,VLOOKUP($A247,'IPCA-E'!$A$3:$F$1000,3,FALSE),VLOOKUP($A247,FADT!$A$3:$C$1000,3,FALSE))</f>
        <v>1.0140024999999999</v>
      </c>
      <c r="C247" s="40">
        <f>IF($A247&gt;=$F$2,VLOOKUP($A247,'IPCA-E'!$A$3:$F$1000,4,FALSE),VLOOKUP($A247,FADT!$A$3:$C$1000,2,FALSE))</f>
        <v>1.4002499999999918</v>
      </c>
      <c r="D247" s="35">
        <f t="shared" si="6"/>
        <v>1685113441.624423</v>
      </c>
      <c r="E247" s="22"/>
      <c r="F247" s="37"/>
      <c r="I247" s="24">
        <v>245</v>
      </c>
      <c r="J247" s="38">
        <f t="shared" ca="1" si="7"/>
        <v>31533</v>
      </c>
      <c r="K247" s="39">
        <f ca="1">IF(J247&gt;$J$2,1,IF(B247=B248,1*K248,B247*K248)/VLOOKUP(J247,Moeda!A$3:D$24,4,TRUE))</f>
        <v>0.61276852422706318</v>
      </c>
      <c r="L247" s="18">
        <f ca="1">VLOOKUP(J247,Moeda!A$3:D$24,4,TRUE)</f>
        <v>1</v>
      </c>
    </row>
    <row r="248" spans="1:12" s="18" customFormat="1" ht="20.100000000000001" customHeight="1" x14ac:dyDescent="0.2">
      <c r="A248" s="34">
        <v>31564</v>
      </c>
      <c r="B248" s="35">
        <f>IF($A248&gt;=$F$2,VLOOKUP($A248,'IPCA-E'!$A$3:$F$1000,3,FALSE),VLOOKUP($A248,FADT!$A$3:$C$1000,3,FALSE))</f>
        <v>1.0127147999999999</v>
      </c>
      <c r="C248" s="40">
        <f>IF($A248&gt;=$F$2,VLOOKUP($A248,'IPCA-E'!$A$3:$F$1000,4,FALSE),VLOOKUP($A248,FADT!$A$3:$C$1000,2,FALSE))</f>
        <v>1.2714799999999915</v>
      </c>
      <c r="D248" s="35">
        <f t="shared" si="6"/>
        <v>1661843478.3192577</v>
      </c>
      <c r="E248" s="22"/>
      <c r="F248" s="37"/>
      <c r="I248" s="24">
        <v>246</v>
      </c>
      <c r="J248" s="38">
        <f t="shared" ca="1" si="7"/>
        <v>31564</v>
      </c>
      <c r="K248" s="39">
        <f ca="1">IF(J248&gt;$J$2,1,IF(B248=B249,1*K249,B248*K249)/VLOOKUP(J248,Moeda!A$3:D$24,4,TRUE))</f>
        <v>0.6043067193888213</v>
      </c>
      <c r="L248" s="18">
        <f ca="1">VLOOKUP(J248,Moeda!A$3:D$24,4,TRUE)</f>
        <v>1</v>
      </c>
    </row>
    <row r="249" spans="1:12" s="18" customFormat="1" ht="20.100000000000001" customHeight="1" x14ac:dyDescent="0.2">
      <c r="A249" s="34">
        <v>31594</v>
      </c>
      <c r="B249" s="35">
        <f>IF($A249&gt;=$F$2,VLOOKUP($A249,'IPCA-E'!$A$3:$F$1000,3,FALSE),VLOOKUP($A249,FADT!$A$3:$C$1000,3,FALSE))</f>
        <v>1.0118887000000001</v>
      </c>
      <c r="C249" s="40">
        <f>IF($A249&gt;=$F$2,VLOOKUP($A249,'IPCA-E'!$A$3:$F$1000,4,FALSE),VLOOKUP($A249,FADT!$A$3:$C$1000,2,FALSE))</f>
        <v>1.1888700000000085</v>
      </c>
      <c r="D249" s="35">
        <f t="shared" si="6"/>
        <v>1640978761.5617526</v>
      </c>
      <c r="E249" s="22"/>
      <c r="F249" s="37"/>
      <c r="I249" s="24">
        <v>247</v>
      </c>
      <c r="J249" s="38">
        <f t="shared" ca="1" si="7"/>
        <v>31594</v>
      </c>
      <c r="K249" s="39">
        <f ca="1">IF(J249&gt;$J$2,1,IF(B249=B250,1*K250,B249*K250)/VLOOKUP(J249,Moeda!A$3:D$24,4,TRUE))</f>
        <v>0.59671954965881935</v>
      </c>
      <c r="L249" s="18">
        <f ca="1">VLOOKUP(J249,Moeda!A$3:D$24,4,TRUE)</f>
        <v>1</v>
      </c>
    </row>
    <row r="250" spans="1:12" s="18" customFormat="1" ht="20.100000000000001" customHeight="1" x14ac:dyDescent="0.2">
      <c r="A250" s="34">
        <v>31625</v>
      </c>
      <c r="B250" s="35">
        <f>IF($A250&gt;=$F$2,VLOOKUP($A250,'IPCA-E'!$A$3:$F$1000,3,FALSE),VLOOKUP($A250,FADT!$A$3:$C$1000,3,FALSE))</f>
        <v>1.0168305</v>
      </c>
      <c r="C250" s="40">
        <f>IF($A250&gt;=$F$2,VLOOKUP($A250,'IPCA-E'!$A$3:$F$1000,4,FALSE),VLOOKUP($A250,FADT!$A$3:$C$1000,2,FALSE))</f>
        <v>1.683049999999997</v>
      </c>
      <c r="D250" s="35">
        <f t="shared" si="6"/>
        <v>1621698870.2035632</v>
      </c>
      <c r="E250" s="22"/>
      <c r="F250" s="37"/>
      <c r="I250" s="24">
        <v>248</v>
      </c>
      <c r="J250" s="38">
        <f t="shared" ca="1" si="7"/>
        <v>31625</v>
      </c>
      <c r="K250" s="39">
        <f ca="1">IF(J250&gt;$J$2,1,IF(B250=B251,1*K251,B250*K251)/VLOOKUP(J250,Moeda!A$3:D$24,4,TRUE))</f>
        <v>0.58970868007402322</v>
      </c>
      <c r="L250" s="18">
        <f ca="1">VLOOKUP(J250,Moeda!A$3:D$24,4,TRUE)</f>
        <v>1</v>
      </c>
    </row>
    <row r="251" spans="1:12" s="18" customFormat="1" ht="20.100000000000001" customHeight="1" x14ac:dyDescent="0.2">
      <c r="A251" s="34">
        <v>31656</v>
      </c>
      <c r="B251" s="35">
        <f>IF($A251&gt;=$F$2,VLOOKUP($A251,'IPCA-E'!$A$3:$F$1000,3,FALSE),VLOOKUP($A251,FADT!$A$3:$C$1000,3,FALSE))</f>
        <v>1.0171804</v>
      </c>
      <c r="C251" s="40">
        <f>IF($A251&gt;=$F$2,VLOOKUP($A251,'IPCA-E'!$A$3:$F$1000,4,FALSE),VLOOKUP($A251,FADT!$A$3:$C$1000,2,FALSE))</f>
        <v>1.7180399999999985</v>
      </c>
      <c r="D251" s="35">
        <f t="shared" si="6"/>
        <v>1594856635.598129</v>
      </c>
      <c r="E251" s="22"/>
      <c r="F251" s="37"/>
      <c r="I251" s="24">
        <v>249</v>
      </c>
      <c r="J251" s="38">
        <f t="shared" ca="1" si="7"/>
        <v>31656</v>
      </c>
      <c r="K251" s="39">
        <f ca="1">IF(J251&gt;$J$2,1,IF(B251=B252,1*K252,B251*K252)/VLOOKUP(J251,Moeda!A$3:D$24,4,TRUE))</f>
        <v>0.57994786749022897</v>
      </c>
      <c r="L251" s="18">
        <f ca="1">VLOOKUP(J251,Moeda!A$3:D$24,4,TRUE)</f>
        <v>1</v>
      </c>
    </row>
    <row r="252" spans="1:12" s="18" customFormat="1" ht="20.100000000000001" customHeight="1" x14ac:dyDescent="0.2">
      <c r="A252" s="34">
        <v>31686</v>
      </c>
      <c r="B252" s="35">
        <f>IF($A252&gt;=$F$2,VLOOKUP($A252,'IPCA-E'!$A$3:$F$1000,3,FALSE),VLOOKUP($A252,FADT!$A$3:$C$1000,3,FALSE))</f>
        <v>1.0189813000000001</v>
      </c>
      <c r="C252" s="40">
        <f>IF($A252&gt;=$F$2,VLOOKUP($A252,'IPCA-E'!$A$3:$F$1000,4,FALSE),VLOOKUP($A252,FADT!$A$3:$C$1000,2,FALSE))</f>
        <v>1.898130000000009</v>
      </c>
      <c r="D252" s="35">
        <f t="shared" si="6"/>
        <v>1567919157.3079162</v>
      </c>
      <c r="E252" s="22"/>
      <c r="F252" s="37"/>
      <c r="I252" s="24">
        <v>250</v>
      </c>
      <c r="J252" s="38">
        <f t="shared" ca="1" si="7"/>
        <v>31686</v>
      </c>
      <c r="K252" s="39">
        <f ca="1">IF(J252&gt;$J$2,1,IF(B252=B253,1*K253,B252*K253)/VLOOKUP(J252,Moeda!A$3:D$24,4,TRUE))</f>
        <v>0.57015242083924245</v>
      </c>
      <c r="L252" s="18">
        <f ca="1">VLOOKUP(J252,Moeda!A$3:D$24,4,TRUE)</f>
        <v>1</v>
      </c>
    </row>
    <row r="253" spans="1:12" s="18" customFormat="1" ht="20.100000000000001" customHeight="1" x14ac:dyDescent="0.2">
      <c r="A253" s="34">
        <v>31717</v>
      </c>
      <c r="B253" s="35">
        <f>IF($A253&gt;=$F$2,VLOOKUP($A253,'IPCA-E'!$A$3:$F$1000,3,FALSE),VLOOKUP($A253,FADT!$A$3:$C$1000,3,FALSE))</f>
        <v>1.0328850000000001</v>
      </c>
      <c r="C253" s="40">
        <f>IF($A253&gt;=$F$2,VLOOKUP($A253,'IPCA-E'!$A$3:$F$1000,4,FALSE),VLOOKUP($A253,FADT!$A$3:$C$1000,2,FALSE))</f>
        <v>3.2885000000000053</v>
      </c>
      <c r="D253" s="35">
        <f t="shared" si="6"/>
        <v>1538712395.7112029</v>
      </c>
      <c r="E253" s="22"/>
      <c r="F253" s="37"/>
      <c r="I253" s="24">
        <v>251</v>
      </c>
      <c r="J253" s="38">
        <f t="shared" ca="1" si="7"/>
        <v>31717</v>
      </c>
      <c r="K253" s="39">
        <f ca="1">IF(J253&gt;$J$2,1,IF(B253=B254,1*K254,B253*K254)/VLOOKUP(J253,Moeda!A$3:D$24,4,TRUE))</f>
        <v>0.55953178025861949</v>
      </c>
      <c r="L253" s="18">
        <f ca="1">VLOOKUP(J253,Moeda!A$3:D$24,4,TRUE)</f>
        <v>1</v>
      </c>
    </row>
    <row r="254" spans="1:12" s="18" customFormat="1" ht="20.100000000000001" customHeight="1" x14ac:dyDescent="0.2">
      <c r="A254" s="34">
        <v>31747</v>
      </c>
      <c r="B254" s="35">
        <f>IF($A254&gt;=$F$2,VLOOKUP($A254,'IPCA-E'!$A$3:$F$1000,3,FALSE),VLOOKUP($A254,FADT!$A$3:$C$1000,3,FALSE))</f>
        <v>1.0727211000000001</v>
      </c>
      <c r="C254" s="40">
        <f>IF($A254&gt;=$F$2,VLOOKUP($A254,'IPCA-E'!$A$3:$F$1000,4,FALSE),VLOOKUP($A254,FADT!$A$3:$C$1000,2,FALSE))</f>
        <v>7.2721100000000094</v>
      </c>
      <c r="D254" s="35">
        <f t="shared" si="6"/>
        <v>1489722859.4772921</v>
      </c>
      <c r="E254" s="22"/>
      <c r="F254" s="37"/>
      <c r="I254" s="24">
        <v>252</v>
      </c>
      <c r="J254" s="38">
        <f t="shared" ca="1" si="7"/>
        <v>31747</v>
      </c>
      <c r="K254" s="39">
        <f ca="1">IF(J254&gt;$J$2,1,IF(B254=B255,1*K255,B254*K255)/VLOOKUP(J254,Moeda!A$3:D$24,4,TRUE))</f>
        <v>0.54171740344628827</v>
      </c>
      <c r="L254" s="18">
        <f ca="1">VLOOKUP(J254,Moeda!A$3:D$24,4,TRUE)</f>
        <v>1</v>
      </c>
    </row>
    <row r="255" spans="1:12" s="18" customFormat="1" ht="20.100000000000001" customHeight="1" x14ac:dyDescent="0.2">
      <c r="A255" s="34">
        <v>31778</v>
      </c>
      <c r="B255" s="35">
        <f>IF($A255&gt;=$F$2,VLOOKUP($A255,'IPCA-E'!$A$3:$F$1000,3,FALSE),VLOOKUP($A255,FADT!$A$3:$C$1000,3,FALSE))</f>
        <v>1.1682456000000001</v>
      </c>
      <c r="C255" s="40">
        <f>IF($A255&gt;=$F$2,VLOOKUP($A255,'IPCA-E'!$A$3:$F$1000,4,FALSE),VLOOKUP($A255,FADT!$A$3:$C$1000,2,FALSE))</f>
        <v>16.824560000000012</v>
      </c>
      <c r="D255" s="35">
        <f t="shared" si="6"/>
        <v>1388732690.6101613</v>
      </c>
      <c r="E255" s="22"/>
      <c r="F255" s="37"/>
      <c r="I255" s="24">
        <v>253</v>
      </c>
      <c r="J255" s="38">
        <f t="shared" ca="1" si="7"/>
        <v>31778</v>
      </c>
      <c r="K255" s="39">
        <f ca="1">IF(J255&gt;$J$2,1,IF(B255=B256,1*K256,B255*K256)/VLOOKUP(J255,Moeda!A$3:D$24,4,TRUE))</f>
        <v>0.50499370567642254</v>
      </c>
      <c r="L255" s="18">
        <f ca="1">VLOOKUP(J255,Moeda!A$3:D$24,4,TRUE)</f>
        <v>1</v>
      </c>
    </row>
    <row r="256" spans="1:12" s="18" customFormat="1" ht="20.100000000000001" customHeight="1" x14ac:dyDescent="0.2">
      <c r="A256" s="34">
        <v>31809</v>
      </c>
      <c r="B256" s="35">
        <f>IF($A256&gt;=$F$2,VLOOKUP($A256,'IPCA-E'!$A$3:$F$1000,3,FALSE),VLOOKUP($A256,FADT!$A$3:$C$1000,3,FALSE))</f>
        <v>1.1960549</v>
      </c>
      <c r="C256" s="40">
        <f>IF($A256&gt;=$F$2,VLOOKUP($A256,'IPCA-E'!$A$3:$F$1000,4,FALSE),VLOOKUP($A256,FADT!$A$3:$C$1000,2,FALSE))</f>
        <v>19.605490000000003</v>
      </c>
      <c r="D256" s="35">
        <f t="shared" si="6"/>
        <v>1188733508.2710016</v>
      </c>
      <c r="E256" s="22"/>
      <c r="F256" s="37"/>
      <c r="I256" s="24">
        <v>254</v>
      </c>
      <c r="J256" s="38">
        <f t="shared" ca="1" si="7"/>
        <v>31809</v>
      </c>
      <c r="K256" s="39">
        <f ca="1">IF(J256&gt;$J$2,1,IF(B256=B257,1*K257,B256*K257)/VLOOKUP(J256,Moeda!A$3:D$24,4,TRUE))</f>
        <v>0.43226673028036439</v>
      </c>
      <c r="L256" s="18">
        <f ca="1">VLOOKUP(J256,Moeda!A$3:D$24,4,TRUE)</f>
        <v>1</v>
      </c>
    </row>
    <row r="257" spans="1:12" s="18" customFormat="1" ht="20.100000000000001" customHeight="1" x14ac:dyDescent="0.2">
      <c r="A257" s="34">
        <v>31837</v>
      </c>
      <c r="B257" s="35">
        <f>IF($A257&gt;=$F$2,VLOOKUP($A257,'IPCA-E'!$A$3:$F$1000,3,FALSE),VLOOKUP($A257,FADT!$A$3:$C$1000,3,FALSE))</f>
        <v>1.1451629999999999</v>
      </c>
      <c r="C257" s="40">
        <f>IF($A257&gt;=$F$2,VLOOKUP($A257,'IPCA-E'!$A$3:$F$1000,4,FALSE),VLOOKUP($A257,FADT!$A$3:$C$1000,2,FALSE))</f>
        <v>14.516299999999994</v>
      </c>
      <c r="D257" s="35">
        <f t="shared" si="6"/>
        <v>993878715.99455976</v>
      </c>
      <c r="E257" s="22"/>
      <c r="F257" s="37"/>
      <c r="I257" s="24">
        <v>255</v>
      </c>
      <c r="J257" s="38">
        <f t="shared" ca="1" si="7"/>
        <v>31837</v>
      </c>
      <c r="K257" s="39">
        <f ca="1">IF(J257&gt;$J$2,1,IF(B257=B258,1*K258,B257*K258)/VLOOKUP(J257,Moeda!A$3:D$24,4,TRUE))</f>
        <v>0.36141044217984003</v>
      </c>
      <c r="L257" s="18">
        <f ca="1">VLOOKUP(J257,Moeda!A$3:D$24,4,TRUE)</f>
        <v>1</v>
      </c>
    </row>
    <row r="258" spans="1:12" s="18" customFormat="1" ht="20.100000000000001" customHeight="1" x14ac:dyDescent="0.2">
      <c r="A258" s="34">
        <v>31868</v>
      </c>
      <c r="B258" s="35">
        <f>IF($A258&gt;=$F$2,VLOOKUP($A258,'IPCA-E'!$A$3:$F$1000,3,FALSE),VLOOKUP($A258,FADT!$A$3:$C$1000,3,FALSE))</f>
        <v>1.2095975000000001</v>
      </c>
      <c r="C258" s="40">
        <f>IF($A258&gt;=$F$2,VLOOKUP($A258,'IPCA-E'!$A$3:$F$1000,4,FALSE),VLOOKUP($A258,FADT!$A$3:$C$1000,2,FALSE))</f>
        <v>20.95975000000001</v>
      </c>
      <c r="D258" s="35">
        <f t="shared" si="6"/>
        <v>867892794.29614806</v>
      </c>
      <c r="E258" s="22"/>
      <c r="F258" s="37"/>
      <c r="I258" s="24">
        <v>256</v>
      </c>
      <c r="J258" s="38">
        <f t="shared" ca="1" si="7"/>
        <v>31868</v>
      </c>
      <c r="K258" s="39">
        <f ca="1">IF(J258&gt;$J$2,1,IF(B258=B259,1*K259,B258*K259)/VLOOKUP(J258,Moeda!A$3:D$24,4,TRUE))</f>
        <v>0.31559737974405394</v>
      </c>
      <c r="L258" s="18">
        <f ca="1">VLOOKUP(J258,Moeda!A$3:D$24,4,TRUE)</f>
        <v>1</v>
      </c>
    </row>
    <row r="259" spans="1:12" s="18" customFormat="1" ht="20.100000000000001" customHeight="1" x14ac:dyDescent="0.2">
      <c r="A259" s="34">
        <v>31898</v>
      </c>
      <c r="B259" s="35">
        <f>IF($A259&gt;=$F$2,VLOOKUP($A259,'IPCA-E'!$A$3:$F$1000,3,FALSE),VLOOKUP($A259,FADT!$A$3:$C$1000,3,FALSE))</f>
        <v>1.2344401</v>
      </c>
      <c r="C259" s="40">
        <f>IF($A259&gt;=$F$2,VLOOKUP($A259,'IPCA-E'!$A$3:$F$1000,4,FALSE),VLOOKUP($A259,FADT!$A$3:$C$1000,2,FALSE))</f>
        <v>23.444010000000006</v>
      </c>
      <c r="D259" s="35">
        <f t="shared" ref="D259:D322" si="8">IF(C259="",1,B259*D260)</f>
        <v>717505446.47797966</v>
      </c>
      <c r="E259" s="22"/>
      <c r="F259" s="37"/>
      <c r="I259" s="24">
        <v>257</v>
      </c>
      <c r="J259" s="38">
        <f t="shared" ref="J259:J322" ca="1" si="9">IF(CELL("tipo",B259)="v",A259,"")</f>
        <v>31898</v>
      </c>
      <c r="K259" s="39">
        <f ca="1">IF(J259&gt;$J$2,1,IF(B259=B260,1*K260,B259*K260)/VLOOKUP(J259,Moeda!A$3:D$24,4,TRUE))</f>
        <v>0.26091107144653813</v>
      </c>
      <c r="L259" s="18">
        <f ca="1">VLOOKUP(J259,Moeda!A$3:D$24,4,TRUE)</f>
        <v>1</v>
      </c>
    </row>
    <row r="260" spans="1:12" s="18" customFormat="1" ht="20.100000000000001" customHeight="1" x14ac:dyDescent="0.2">
      <c r="A260" s="34">
        <v>31929</v>
      </c>
      <c r="B260" s="35">
        <f>IF($A260&gt;=$F$2,VLOOKUP($A260,'IPCA-E'!$A$3:$F$1000,3,FALSE),VLOOKUP($A260,FADT!$A$3:$C$1000,3,FALSE))</f>
        <v>1.1801963</v>
      </c>
      <c r="C260" s="40">
        <f>IF($A260&gt;=$F$2,VLOOKUP($A260,'IPCA-E'!$A$3:$F$1000,4,FALSE),VLOOKUP($A260,FADT!$A$3:$C$1000,2,FALSE))</f>
        <v>18.019629999999999</v>
      </c>
      <c r="D260" s="35">
        <f t="shared" si="8"/>
        <v>581239580.98734772</v>
      </c>
      <c r="E260" s="22"/>
      <c r="F260" s="37"/>
      <c r="I260" s="24">
        <v>258</v>
      </c>
      <c r="J260" s="38">
        <f t="shared" ca="1" si="9"/>
        <v>31929</v>
      </c>
      <c r="K260" s="39">
        <f ca="1">IF(J260&gt;$J$2,1,IF(B260=B261,1*K261,B260*K261)/VLOOKUP(J260,Moeda!A$3:D$24,4,TRUE))</f>
        <v>0.21135984763176288</v>
      </c>
      <c r="L260" s="18">
        <f ca="1">VLOOKUP(J260,Moeda!A$3:D$24,4,TRUE)</f>
        <v>1</v>
      </c>
    </row>
    <row r="261" spans="1:12" s="18" customFormat="1" ht="20.100000000000001" customHeight="1" x14ac:dyDescent="0.2">
      <c r="A261" s="34">
        <v>31959</v>
      </c>
      <c r="B261" s="35">
        <f>IF($A261&gt;=$F$2,VLOOKUP($A261,'IPCA-E'!$A$3:$F$1000,3,FALSE),VLOOKUP($A261,FADT!$A$3:$C$1000,3,FALSE))</f>
        <v>1.0305129</v>
      </c>
      <c r="C261" s="40">
        <f>IF($A261&gt;=$F$2,VLOOKUP($A261,'IPCA-E'!$A$3:$F$1000,4,FALSE),VLOOKUP($A261,FADT!$A$3:$C$1000,2,FALSE))</f>
        <v>3.0512899999999954</v>
      </c>
      <c r="D261" s="35">
        <f t="shared" si="8"/>
        <v>492493986.7946949</v>
      </c>
      <c r="E261" s="22"/>
      <c r="F261" s="37"/>
      <c r="I261" s="24">
        <v>259</v>
      </c>
      <c r="J261" s="38">
        <f t="shared" ca="1" si="9"/>
        <v>31959</v>
      </c>
      <c r="K261" s="39">
        <f ca="1">IF(J261&gt;$J$2,1,IF(B261=B262,1*K262,B261*K262)/VLOOKUP(J261,Moeda!A$3:D$24,4,TRUE))</f>
        <v>0.17908872247079818</v>
      </c>
      <c r="L261" s="18">
        <f ca="1">VLOOKUP(J261,Moeda!A$3:D$24,4,TRUE)</f>
        <v>1</v>
      </c>
    </row>
    <row r="262" spans="1:12" s="18" customFormat="1" ht="20.100000000000001" customHeight="1" x14ac:dyDescent="0.2">
      <c r="A262" s="34">
        <v>31990</v>
      </c>
      <c r="B262" s="35">
        <f>IF($A262&gt;=$F$2,VLOOKUP($A262,'IPCA-E'!$A$3:$F$1000,3,FALSE),VLOOKUP($A262,FADT!$A$3:$C$1000,3,FALSE))</f>
        <v>1.0636133999999999</v>
      </c>
      <c r="C262" s="40">
        <f>IF($A262&gt;=$F$2,VLOOKUP($A262,'IPCA-E'!$A$3:$F$1000,4,FALSE),VLOOKUP($A262,FADT!$A$3:$C$1000,2,FALSE))</f>
        <v>6.3613399999999931</v>
      </c>
      <c r="D262" s="35">
        <f t="shared" si="8"/>
        <v>477911520.36495119</v>
      </c>
      <c r="E262" s="22"/>
      <c r="F262" s="37"/>
      <c r="I262" s="24">
        <v>260</v>
      </c>
      <c r="J262" s="38">
        <f t="shared" ca="1" si="9"/>
        <v>31990</v>
      </c>
      <c r="K262" s="39">
        <f ca="1">IF(J262&gt;$J$2,1,IF(B262=B263,1*K263,B262*K263)/VLOOKUP(J262,Moeda!A$3:D$24,4,TRUE))</f>
        <v>0.17378600740543684</v>
      </c>
      <c r="L262" s="18">
        <f ca="1">VLOOKUP(J262,Moeda!A$3:D$24,4,TRUE)</f>
        <v>1</v>
      </c>
    </row>
    <row r="263" spans="1:12" s="18" customFormat="1" ht="20.100000000000001" customHeight="1" x14ac:dyDescent="0.2">
      <c r="A263" s="34">
        <v>32021</v>
      </c>
      <c r="B263" s="35">
        <f>IF($A263&gt;=$F$2,VLOOKUP($A263,'IPCA-E'!$A$3:$F$1000,3,FALSE),VLOOKUP($A263,FADT!$A$3:$C$1000,3,FALSE))</f>
        <v>1.0567745</v>
      </c>
      <c r="C263" s="40">
        <f>IF($A263&gt;=$F$2,VLOOKUP($A263,'IPCA-E'!$A$3:$F$1000,4,FALSE),VLOOKUP($A263,FADT!$A$3:$C$1000,2,FALSE))</f>
        <v>5.677449999999995</v>
      </c>
      <c r="D263" s="35">
        <f t="shared" si="8"/>
        <v>449328224.3011899</v>
      </c>
      <c r="E263" s="22"/>
      <c r="F263" s="37"/>
      <c r="I263" s="24">
        <v>261</v>
      </c>
      <c r="J263" s="38">
        <f t="shared" ca="1" si="9"/>
        <v>32021</v>
      </c>
      <c r="K263" s="39">
        <f ca="1">IF(J263&gt;$J$2,1,IF(B263=B264,1*K264,B263*K264)/VLOOKUP(J263,Moeda!A$3:D$24,4,TRUE))</f>
        <v>0.16339208156406909</v>
      </c>
      <c r="L263" s="18">
        <f ca="1">VLOOKUP(J263,Moeda!A$3:D$24,4,TRUE)</f>
        <v>1</v>
      </c>
    </row>
    <row r="264" spans="1:12" s="18" customFormat="1" ht="20.100000000000001" customHeight="1" x14ac:dyDescent="0.2">
      <c r="A264" s="34">
        <v>32051</v>
      </c>
      <c r="B264" s="35">
        <f>IF($A264&gt;=$F$2,VLOOKUP($A264,'IPCA-E'!$A$3:$F$1000,3,FALSE),VLOOKUP($A264,FADT!$A$3:$C$1000,3,FALSE))</f>
        <v>1.0917937</v>
      </c>
      <c r="C264" s="40">
        <f>IF($A264&gt;=$F$2,VLOOKUP($A264,'IPCA-E'!$A$3:$F$1000,4,FALSE),VLOOKUP($A264,FADT!$A$3:$C$1000,2,FALSE))</f>
        <v>9.1793699999999987</v>
      </c>
      <c r="D264" s="35">
        <f t="shared" si="8"/>
        <v>425188367.33966416</v>
      </c>
      <c r="E264" s="22"/>
      <c r="F264" s="37"/>
      <c r="I264" s="24">
        <v>262</v>
      </c>
      <c r="J264" s="38">
        <f t="shared" ca="1" si="9"/>
        <v>32051</v>
      </c>
      <c r="K264" s="39">
        <f ca="1">IF(J264&gt;$J$2,1,IF(B264=B265,1*K265,B264*K265)/VLOOKUP(J264,Moeda!A$3:D$24,4,TRUE))</f>
        <v>0.15461395175987791</v>
      </c>
      <c r="L264" s="18">
        <f ca="1">VLOOKUP(J264,Moeda!A$3:D$24,4,TRUE)</f>
        <v>1</v>
      </c>
    </row>
    <row r="265" spans="1:12" s="18" customFormat="1" ht="20.100000000000001" customHeight="1" x14ac:dyDescent="0.2">
      <c r="A265" s="34">
        <v>32082</v>
      </c>
      <c r="B265" s="35">
        <f>IF($A265&gt;=$F$2,VLOOKUP($A265,'IPCA-E'!$A$3:$F$1000,3,FALSE),VLOOKUP($A265,FADT!$A$3:$C$1000,3,FALSE))</f>
        <v>1.1284027000000001</v>
      </c>
      <c r="C265" s="40">
        <f>IF($A265&gt;=$F$2,VLOOKUP($A265,'IPCA-E'!$A$3:$F$1000,4,FALSE),VLOOKUP($A265,FADT!$A$3:$C$1000,2,FALSE))</f>
        <v>12.840270000000009</v>
      </c>
      <c r="D265" s="35">
        <f t="shared" si="8"/>
        <v>389440209.57408363</v>
      </c>
      <c r="E265" s="22"/>
      <c r="F265" s="37"/>
      <c r="I265" s="24">
        <v>263</v>
      </c>
      <c r="J265" s="38">
        <f t="shared" ca="1" si="9"/>
        <v>32082</v>
      </c>
      <c r="K265" s="39">
        <f ca="1">IF(J265&gt;$J$2,1,IF(B265=B266,1*K266,B265*K266)/VLOOKUP(J265,Moeda!A$3:D$24,4,TRUE))</f>
        <v>0.14161462166330316</v>
      </c>
      <c r="L265" s="18">
        <f ca="1">VLOOKUP(J265,Moeda!A$3:D$24,4,TRUE)</f>
        <v>1</v>
      </c>
    </row>
    <row r="266" spans="1:12" s="18" customFormat="1" ht="20.100000000000001" customHeight="1" x14ac:dyDescent="0.2">
      <c r="A266" s="34">
        <v>32112</v>
      </c>
      <c r="B266" s="35">
        <f>IF($A266&gt;=$F$2,VLOOKUP($A266,'IPCA-E'!$A$3:$F$1000,3,FALSE),VLOOKUP($A266,FADT!$A$3:$C$1000,3,FALSE))</f>
        <v>1.1412051000000001</v>
      </c>
      <c r="C266" s="40">
        <f>IF($A266&gt;=$F$2,VLOOKUP($A266,'IPCA-E'!$A$3:$F$1000,4,FALSE),VLOOKUP($A266,FADT!$A$3:$C$1000,2,FALSE))</f>
        <v>14.120510000000008</v>
      </c>
      <c r="D266" s="35">
        <f t="shared" si="8"/>
        <v>345125201.82208318</v>
      </c>
      <c r="E266" s="22"/>
      <c r="F266" s="37"/>
      <c r="I266" s="24">
        <v>264</v>
      </c>
      <c r="J266" s="38">
        <f t="shared" ca="1" si="9"/>
        <v>32112</v>
      </c>
      <c r="K266" s="39">
        <f ca="1">IF(J266&gt;$J$2,1,IF(B266=B267,1*K267,B266*K267)/VLOOKUP(J266,Moeda!A$3:D$24,4,TRUE))</f>
        <v>0.12550007338984845</v>
      </c>
      <c r="L266" s="18">
        <f ca="1">VLOOKUP(J266,Moeda!A$3:D$24,4,TRUE)</f>
        <v>1</v>
      </c>
    </row>
    <row r="267" spans="1:12" s="18" customFormat="1" ht="20.100000000000001" customHeight="1" x14ac:dyDescent="0.2">
      <c r="A267" s="34">
        <v>32143</v>
      </c>
      <c r="B267" s="35">
        <f>IF($A267&gt;=$F$2,VLOOKUP($A267,'IPCA-E'!$A$3:$F$1000,3,FALSE),VLOOKUP($A267,FADT!$A$3:$C$1000,3,FALSE))</f>
        <v>1.1653568000000001</v>
      </c>
      <c r="C267" s="40">
        <f>IF($A267&gt;=$F$2,VLOOKUP($A267,'IPCA-E'!$A$3:$F$1000,4,FALSE),VLOOKUP($A267,FADT!$A$3:$C$1000,2,FALSE))</f>
        <v>16.535680000000006</v>
      </c>
      <c r="D267" s="35">
        <f t="shared" si="8"/>
        <v>302421713.5220331</v>
      </c>
      <c r="E267" s="22"/>
      <c r="F267" s="37"/>
      <c r="I267" s="24">
        <v>265</v>
      </c>
      <c r="J267" s="38">
        <f t="shared" ca="1" si="9"/>
        <v>32143</v>
      </c>
      <c r="K267" s="39">
        <f ca="1">IF(J267&gt;$J$2,1,IF(B267=B268,1*K268,B267*K268)/VLOOKUP(J267,Moeda!A$3:D$24,4,TRUE))</f>
        <v>0.10997153218983023</v>
      </c>
      <c r="L267" s="18">
        <f ca="1">VLOOKUP(J267,Moeda!A$3:D$24,4,TRUE)</f>
        <v>1</v>
      </c>
    </row>
    <row r="268" spans="1:12" s="18" customFormat="1" ht="20.100000000000001" customHeight="1" x14ac:dyDescent="0.2">
      <c r="A268" s="34">
        <v>32174</v>
      </c>
      <c r="B268" s="35">
        <f>IF($A268&gt;=$F$2,VLOOKUP($A268,'IPCA-E'!$A$3:$F$1000,3,FALSE),VLOOKUP($A268,FADT!$A$3:$C$1000,3,FALSE))</f>
        <v>1.1796298000000001</v>
      </c>
      <c r="C268" s="40">
        <f>IF($A268&gt;=$F$2,VLOOKUP($A268,'IPCA-E'!$A$3:$F$1000,4,FALSE),VLOOKUP($A268,FADT!$A$3:$C$1000,2,FALSE))</f>
        <v>17.962980000000005</v>
      </c>
      <c r="D268" s="35">
        <f t="shared" si="8"/>
        <v>259509974.56060931</v>
      </c>
      <c r="E268" s="22"/>
      <c r="F268" s="37"/>
      <c r="I268" s="24">
        <v>266</v>
      </c>
      <c r="J268" s="38">
        <f t="shared" ca="1" si="9"/>
        <v>32174</v>
      </c>
      <c r="K268" s="39">
        <f ca="1">IF(J268&gt;$J$2,1,IF(B268=B269,1*K269,B268*K269)/VLOOKUP(J268,Moeda!A$3:D$24,4,TRUE))</f>
        <v>9.4367263476585223E-2</v>
      </c>
      <c r="L268" s="18">
        <f ca="1">VLOOKUP(J268,Moeda!A$3:D$24,4,TRUE)</f>
        <v>1</v>
      </c>
    </row>
    <row r="269" spans="1:12" s="18" customFormat="1" ht="20.100000000000001" customHeight="1" x14ac:dyDescent="0.2">
      <c r="A269" s="34">
        <v>32203</v>
      </c>
      <c r="B269" s="35">
        <f>IF($A269&gt;=$F$2,VLOOKUP($A269,'IPCA-E'!$A$3:$F$1000,3,FALSE),VLOOKUP($A269,FADT!$A$3:$C$1000,3,FALSE))</f>
        <v>1.1600594</v>
      </c>
      <c r="C269" s="40">
        <f>IF($A269&gt;=$F$2,VLOOKUP($A269,'IPCA-E'!$A$3:$F$1000,4,FALSE),VLOOKUP($A269,FADT!$A$3:$C$1000,2,FALSE))</f>
        <v>16.005939999999995</v>
      </c>
      <c r="D269" s="35">
        <f t="shared" si="8"/>
        <v>219992725.31145728</v>
      </c>
      <c r="E269" s="22"/>
      <c r="F269" s="37"/>
      <c r="I269" s="24">
        <v>267</v>
      </c>
      <c r="J269" s="38">
        <f t="shared" ca="1" si="9"/>
        <v>32203</v>
      </c>
      <c r="K269" s="39">
        <f ca="1">IF(J269&gt;$J$2,1,IF(B269=B270,1*K270,B269*K270)/VLOOKUP(J269,Moeda!A$3:D$24,4,TRUE))</f>
        <v>7.9997354658711758E-2</v>
      </c>
      <c r="L269" s="18">
        <f ca="1">VLOOKUP(J269,Moeda!A$3:D$24,4,TRUE)</f>
        <v>1</v>
      </c>
    </row>
    <row r="270" spans="1:12" s="18" customFormat="1" ht="20.100000000000001" customHeight="1" x14ac:dyDescent="0.2">
      <c r="A270" s="34">
        <v>32234</v>
      </c>
      <c r="B270" s="35">
        <f>IF($A270&gt;=$F$2,VLOOKUP($A270,'IPCA-E'!$A$3:$F$1000,3,FALSE),VLOOKUP($A270,FADT!$A$3:$C$1000,3,FALSE))</f>
        <v>1.1928238</v>
      </c>
      <c r="C270" s="40">
        <f>IF($A270&gt;=$F$2,VLOOKUP($A270,'IPCA-E'!$A$3:$F$1000,4,FALSE),VLOOKUP($A270,FADT!$A$3:$C$1000,2,FALSE))</f>
        <v>19.28238</v>
      </c>
      <c r="D270" s="35">
        <f t="shared" si="8"/>
        <v>189639190.29616699</v>
      </c>
      <c r="E270" s="22"/>
      <c r="F270" s="37"/>
      <c r="I270" s="24">
        <v>268</v>
      </c>
      <c r="J270" s="38">
        <f t="shared" ca="1" si="9"/>
        <v>32234</v>
      </c>
      <c r="K270" s="39">
        <f ca="1">IF(J270&gt;$J$2,1,IF(B270=B271,1*K271,B270*K271)/VLOOKUP(J270,Moeda!A$3:D$24,4,TRUE))</f>
        <v>6.8959705562242554E-2</v>
      </c>
      <c r="L270" s="18">
        <f ca="1">VLOOKUP(J270,Moeda!A$3:D$24,4,TRUE)</f>
        <v>1</v>
      </c>
    </row>
    <row r="271" spans="1:12" s="18" customFormat="1" ht="20.100000000000001" customHeight="1" x14ac:dyDescent="0.2">
      <c r="A271" s="34">
        <v>32264</v>
      </c>
      <c r="B271" s="35">
        <f>IF($A271&gt;=$F$2,VLOOKUP($A271,'IPCA-E'!$A$3:$F$1000,3,FALSE),VLOOKUP($A271,FADT!$A$3:$C$1000,3,FALSE))</f>
        <v>1.1778850000000001</v>
      </c>
      <c r="C271" s="40">
        <f>IF($A271&gt;=$F$2,VLOOKUP($A271,'IPCA-E'!$A$3:$F$1000,4,FALSE),VLOOKUP($A271,FADT!$A$3:$C$1000,2,FALSE))</f>
        <v>17.788500000000006</v>
      </c>
      <c r="D271" s="35">
        <f t="shared" si="8"/>
        <v>158983405.8443225</v>
      </c>
      <c r="E271" s="22"/>
      <c r="F271" s="37"/>
      <c r="I271" s="24">
        <v>269</v>
      </c>
      <c r="J271" s="38">
        <f t="shared" ca="1" si="9"/>
        <v>32264</v>
      </c>
      <c r="K271" s="39">
        <f ca="1">IF(J271&gt;$J$2,1,IF(B271=B272,1*K272,B271*K272)/VLOOKUP(J271,Moeda!A$3:D$24,4,TRUE))</f>
        <v>5.7812147579753656E-2</v>
      </c>
      <c r="L271" s="18">
        <f ca="1">VLOOKUP(J271,Moeda!A$3:D$24,4,TRUE)</f>
        <v>1</v>
      </c>
    </row>
    <row r="272" spans="1:12" s="18" customFormat="1" ht="20.100000000000001" customHeight="1" x14ac:dyDescent="0.2">
      <c r="A272" s="34">
        <v>32295</v>
      </c>
      <c r="B272" s="35">
        <f>IF($A272&gt;=$F$2,VLOOKUP($A272,'IPCA-E'!$A$3:$F$1000,3,FALSE),VLOOKUP($A272,FADT!$A$3:$C$1000,3,FALSE))</f>
        <v>1.195335</v>
      </c>
      <c r="C272" s="40">
        <f>IF($A272&gt;=$F$2,VLOOKUP($A272,'IPCA-E'!$A$3:$F$1000,4,FALSE),VLOOKUP($A272,FADT!$A$3:$C$1000,2,FALSE))</f>
        <v>19.533500000000004</v>
      </c>
      <c r="D272" s="35">
        <f t="shared" si="8"/>
        <v>134973622.92950711</v>
      </c>
      <c r="E272" s="22"/>
      <c r="F272" s="37"/>
      <c r="I272" s="24">
        <v>270</v>
      </c>
      <c r="J272" s="38">
        <f t="shared" ca="1" si="9"/>
        <v>32295</v>
      </c>
      <c r="K272" s="39">
        <f ca="1">IF(J272&gt;$J$2,1,IF(B272=B273,1*K273,B272*K273)/VLOOKUP(J272,Moeda!A$3:D$24,4,TRUE))</f>
        <v>4.9081317428911697E-2</v>
      </c>
      <c r="L272" s="18">
        <f ca="1">VLOOKUP(J272,Moeda!A$3:D$24,4,TRUE)</f>
        <v>1</v>
      </c>
    </row>
    <row r="273" spans="1:12" s="18" customFormat="1" ht="20.100000000000001" customHeight="1" x14ac:dyDescent="0.2">
      <c r="A273" s="34">
        <v>32325</v>
      </c>
      <c r="B273" s="35">
        <f>IF($A273&gt;=$F$2,VLOOKUP($A273,'IPCA-E'!$A$3:$F$1000,3,FALSE),VLOOKUP($A273,FADT!$A$3:$C$1000,3,FALSE))</f>
        <v>1.2400669</v>
      </c>
      <c r="C273" s="40">
        <f>IF($A273&gt;=$F$2,VLOOKUP($A273,'IPCA-E'!$A$3:$F$1000,4,FALSE),VLOOKUP($A273,FADT!$A$3:$C$1000,2,FALSE))</f>
        <v>24.006689999999999</v>
      </c>
      <c r="D273" s="35">
        <f t="shared" si="8"/>
        <v>112916983.88276684</v>
      </c>
      <c r="E273" s="22"/>
      <c r="F273" s="37"/>
      <c r="I273" s="24">
        <v>271</v>
      </c>
      <c r="J273" s="38">
        <f t="shared" ca="1" si="9"/>
        <v>32325</v>
      </c>
      <c r="K273" s="39">
        <f ca="1">IF(J273&gt;$J$2,1,IF(B273=B274,1*K274,B273*K274)/VLOOKUP(J273,Moeda!A$3:D$24,4,TRUE))</f>
        <v>4.1060721411915233E-2</v>
      </c>
      <c r="L273" s="18">
        <f ca="1">VLOOKUP(J273,Moeda!A$3:D$24,4,TRUE)</f>
        <v>1</v>
      </c>
    </row>
    <row r="274" spans="1:12" s="18" customFormat="1" ht="20.100000000000001" customHeight="1" x14ac:dyDescent="0.2">
      <c r="A274" s="34">
        <v>32356</v>
      </c>
      <c r="B274" s="35">
        <f>IF($A274&gt;=$F$2,VLOOKUP($A274,'IPCA-E'!$A$3:$F$1000,3,FALSE),VLOOKUP($A274,FADT!$A$3:$C$1000,3,FALSE))</f>
        <v>1.2067281999999999</v>
      </c>
      <c r="C274" s="40">
        <f>IF($A274&gt;=$F$2,VLOOKUP($A274,'IPCA-E'!$A$3:$F$1000,4,FALSE),VLOOKUP($A274,FADT!$A$3:$C$1000,2,FALSE))</f>
        <v>20.672819999999991</v>
      </c>
      <c r="D274" s="35">
        <f t="shared" si="8"/>
        <v>91057171.095177889</v>
      </c>
      <c r="E274" s="22"/>
      <c r="F274" s="37"/>
      <c r="I274" s="24">
        <v>272</v>
      </c>
      <c r="J274" s="38">
        <f t="shared" ca="1" si="9"/>
        <v>32356</v>
      </c>
      <c r="K274" s="39">
        <f ca="1">IF(J274&gt;$J$2,1,IF(B274=B275,1*K275,B274*K275)/VLOOKUP(J274,Moeda!A$3:D$24,4,TRUE))</f>
        <v>3.31116985800647E-2</v>
      </c>
      <c r="L274" s="18">
        <f ca="1">VLOOKUP(J274,Moeda!A$3:D$24,4,TRUE)</f>
        <v>1</v>
      </c>
    </row>
    <row r="275" spans="1:12" s="18" customFormat="1" ht="20.100000000000001" customHeight="1" x14ac:dyDescent="0.2">
      <c r="A275" s="34">
        <v>32387</v>
      </c>
      <c r="B275" s="35">
        <f>IF($A275&gt;=$F$2,VLOOKUP($A275,'IPCA-E'!$A$3:$F$1000,3,FALSE),VLOOKUP($A275,FADT!$A$3:$C$1000,3,FALSE))</f>
        <v>1.2401076</v>
      </c>
      <c r="C275" s="40">
        <f>IF($A275&gt;=$F$2,VLOOKUP($A275,'IPCA-E'!$A$3:$F$1000,4,FALSE),VLOOKUP($A275,FADT!$A$3:$C$1000,2,FALSE))</f>
        <v>24.010759999999998</v>
      </c>
      <c r="D275" s="35">
        <f t="shared" si="8"/>
        <v>75457896.065723747</v>
      </c>
      <c r="E275" s="22"/>
      <c r="F275" s="37"/>
      <c r="I275" s="24">
        <v>273</v>
      </c>
      <c r="J275" s="38">
        <f t="shared" ca="1" si="9"/>
        <v>32387</v>
      </c>
      <c r="K275" s="39">
        <f ca="1">IF(J275&gt;$J$2,1,IF(B275=B276,1*K276,B275*K276)/VLOOKUP(J275,Moeda!A$3:D$24,4,TRUE))</f>
        <v>2.7439234932990463E-2</v>
      </c>
      <c r="L275" s="18">
        <f ca="1">VLOOKUP(J275,Moeda!A$3:D$24,4,TRUE)</f>
        <v>1</v>
      </c>
    </row>
    <row r="276" spans="1:12" s="18" customFormat="1" ht="20.100000000000001" customHeight="1" x14ac:dyDescent="0.2">
      <c r="A276" s="34">
        <v>32417</v>
      </c>
      <c r="B276" s="35">
        <f>IF($A276&gt;=$F$2,VLOOKUP($A276,'IPCA-E'!$A$3:$F$1000,3,FALSE),VLOOKUP($A276,FADT!$A$3:$C$1000,3,FALSE))</f>
        <v>1.2725679000000001</v>
      </c>
      <c r="C276" s="40">
        <f>IF($A276&gt;=$F$2,VLOOKUP($A276,'IPCA-E'!$A$3:$F$1000,4,FALSE),VLOOKUP($A276,FADT!$A$3:$C$1000,2,FALSE))</f>
        <v>27.256790000000009</v>
      </c>
      <c r="D276" s="35">
        <f t="shared" si="8"/>
        <v>60847861.964335799</v>
      </c>
      <c r="E276" s="22"/>
      <c r="F276" s="37"/>
      <c r="I276" s="24">
        <v>274</v>
      </c>
      <c r="J276" s="38">
        <f t="shared" ca="1" si="9"/>
        <v>32417</v>
      </c>
      <c r="K276" s="39">
        <f ca="1">IF(J276&gt;$J$2,1,IF(B276=B277,1*K277,B276*K277)/VLOOKUP(J276,Moeda!A$3:D$24,4,TRUE))</f>
        <v>2.2126495259758478E-2</v>
      </c>
      <c r="L276" s="18">
        <f ca="1">VLOOKUP(J276,Moeda!A$3:D$24,4,TRUE)</f>
        <v>1</v>
      </c>
    </row>
    <row r="277" spans="1:12" s="18" customFormat="1" ht="20.100000000000001" customHeight="1" x14ac:dyDescent="0.2">
      <c r="A277" s="34">
        <v>32448</v>
      </c>
      <c r="B277" s="35">
        <f>IF($A277&gt;=$F$2,VLOOKUP($A277,'IPCA-E'!$A$3:$F$1000,3,FALSE),VLOOKUP($A277,FADT!$A$3:$C$1000,3,FALSE))</f>
        <v>1.2691878999999999</v>
      </c>
      <c r="C277" s="40">
        <f>IF($A277&gt;=$F$2,VLOOKUP($A277,'IPCA-E'!$A$3:$F$1000,4,FALSE),VLOOKUP($A277,FADT!$A$3:$C$1000,2,FALSE))</f>
        <v>26.918789999999994</v>
      </c>
      <c r="D277" s="35">
        <f t="shared" si="8"/>
        <v>47815021.865894772</v>
      </c>
      <c r="E277" s="22"/>
      <c r="F277" s="37"/>
      <c r="I277" s="24">
        <v>275</v>
      </c>
      <c r="J277" s="38">
        <f t="shared" ca="1" si="9"/>
        <v>32448</v>
      </c>
      <c r="K277" s="39">
        <f ca="1">IF(J277&gt;$J$2,1,IF(B277=B278,1*K278,B277*K278)/VLOOKUP(J277,Moeda!A$3:D$24,4,TRUE))</f>
        <v>1.7387280678507196E-2</v>
      </c>
      <c r="L277" s="18">
        <f ca="1">VLOOKUP(J277,Moeda!A$3:D$24,4,TRUE)</f>
        <v>1</v>
      </c>
    </row>
    <row r="278" spans="1:12" s="18" customFormat="1" ht="20.100000000000001" customHeight="1" x14ac:dyDescent="0.2">
      <c r="A278" s="34">
        <v>32478</v>
      </c>
      <c r="B278" s="35">
        <f>IF($A278&gt;=$F$2,VLOOKUP($A278,'IPCA-E'!$A$3:$F$1000,3,FALSE),VLOOKUP($A278,FADT!$A$3:$C$1000,3,FALSE))</f>
        <v>1.2879006</v>
      </c>
      <c r="C278" s="40">
        <f>IF($A278&gt;=$F$2,VLOOKUP($A278,'IPCA-E'!$A$3:$F$1000,4,FALSE),VLOOKUP($A278,FADT!$A$3:$C$1000,2,FALSE))</f>
        <v>28.790059999999997</v>
      </c>
      <c r="D278" s="35">
        <f t="shared" si="8"/>
        <v>37673713.928327538</v>
      </c>
      <c r="E278" s="22"/>
      <c r="F278" s="37"/>
      <c r="I278" s="24">
        <v>276</v>
      </c>
      <c r="J278" s="38">
        <f t="shared" ca="1" si="9"/>
        <v>32478</v>
      </c>
      <c r="K278" s="39">
        <f ca="1">IF(J278&gt;$J$2,1,IF(B278=B279,1*K279,B278*K279)/VLOOKUP(J278,Moeda!A$3:D$24,4,TRUE))</f>
        <v>1.3699532337573655E-2</v>
      </c>
      <c r="L278" s="18">
        <f ca="1">VLOOKUP(J278,Moeda!A$3:D$24,4,TRUE)</f>
        <v>1</v>
      </c>
    </row>
    <row r="279" spans="1:12" s="18" customFormat="1" ht="20.100000000000001" customHeight="1" x14ac:dyDescent="0.2">
      <c r="A279" s="34">
        <v>32509</v>
      </c>
      <c r="B279" s="35">
        <f>IF($A279&gt;=$F$2,VLOOKUP($A279,'IPCA-E'!$A$3:$F$1000,3,FALSE),VLOOKUP($A279,FADT!$A$3:$C$1000,3,FALSE))</f>
        <v>1.2237663999999999</v>
      </c>
      <c r="C279" s="40">
        <f>IF($A279&gt;=$F$2,VLOOKUP($A279,'IPCA-E'!$A$3:$F$1000,4,FALSE),VLOOKUP($A279,FADT!$A$3:$C$1000,2,FALSE))</f>
        <v>22.376639999999991</v>
      </c>
      <c r="D279" s="35">
        <f t="shared" si="8"/>
        <v>29252035.388699673</v>
      </c>
      <c r="E279" s="22"/>
      <c r="F279" s="37"/>
      <c r="I279" s="24">
        <v>277</v>
      </c>
      <c r="J279" s="38">
        <f t="shared" ca="1" si="9"/>
        <v>32509</v>
      </c>
      <c r="K279" s="39">
        <f ca="1">IF(J279&gt;$J$2,1,IF(B279=B280,1*K280,B279*K280)/VLOOKUP(J279,Moeda!A$3:D$24,4,TRUE))</f>
        <v>1.0637103777708976E-2</v>
      </c>
      <c r="L279" s="18">
        <f ca="1">VLOOKUP(J279,Moeda!A$3:D$24,4,TRUE)</f>
        <v>1000</v>
      </c>
    </row>
    <row r="280" spans="1:12" s="18" customFormat="1" ht="20.100000000000001" customHeight="1" x14ac:dyDescent="0.2">
      <c r="A280" s="34">
        <v>32540</v>
      </c>
      <c r="B280" s="35">
        <f>IF($A280&gt;=$F$2,VLOOKUP($A280,'IPCA-E'!$A$3:$F$1000,3,FALSE),VLOOKUP($A280,FADT!$A$3:$C$1000,3,FALSE))</f>
        <v>1.1832944000000001</v>
      </c>
      <c r="C280" s="40">
        <f>IF($A280&gt;=$F$2,VLOOKUP($A280,'IPCA-E'!$A$3:$F$1000,4,FALSE),VLOOKUP($A280,FADT!$A$3:$C$1000,2,FALSE))</f>
        <v>18.329440000000009</v>
      </c>
      <c r="D280" s="35">
        <f t="shared" si="8"/>
        <v>23903283.656668197</v>
      </c>
      <c r="E280" s="22"/>
      <c r="F280" s="37"/>
      <c r="I280" s="24">
        <v>278</v>
      </c>
      <c r="J280" s="38">
        <f t="shared" ca="1" si="9"/>
        <v>32540</v>
      </c>
      <c r="K280" s="39">
        <f ca="1">IF(J280&gt;$J$2,1,IF(B280=B281,1*K281,B280*K281)/VLOOKUP(J280,Moeda!A$3:D$24,4,TRUE))</f>
        <v>8.6921031478793473</v>
      </c>
      <c r="L280" s="18">
        <f ca="1">VLOOKUP(J280,Moeda!A$3:D$24,4,TRUE)</f>
        <v>1</v>
      </c>
    </row>
    <row r="281" spans="1:12" s="18" customFormat="1" ht="20.100000000000001" customHeight="1" x14ac:dyDescent="0.2">
      <c r="A281" s="34">
        <v>32568</v>
      </c>
      <c r="B281" s="35">
        <f>IF($A281&gt;=$F$2,VLOOKUP($A281,'IPCA-E'!$A$3:$F$1000,3,FALSE),VLOOKUP($A281,FADT!$A$3:$C$1000,3,FALSE))</f>
        <v>1.1984324</v>
      </c>
      <c r="C281" s="40">
        <f>IF($A281&gt;=$F$2,VLOOKUP($A281,'IPCA-E'!$A$3:$F$1000,4,FALSE),VLOOKUP($A281,FADT!$A$3:$C$1000,2,FALSE))</f>
        <v>19.843239999999994</v>
      </c>
      <c r="D281" s="35">
        <f t="shared" si="8"/>
        <v>20200622.648656324</v>
      </c>
      <c r="E281" s="22"/>
      <c r="F281" s="37"/>
      <c r="I281" s="24">
        <v>279</v>
      </c>
      <c r="J281" s="38">
        <f t="shared" ca="1" si="9"/>
        <v>32568</v>
      </c>
      <c r="K281" s="39">
        <f ca="1">IF(J281&gt;$J$2,1,IF(B281=B282,1*K282,B281*K282)/VLOOKUP(J281,Moeda!A$3:D$24,4,TRUE))</f>
        <v>7.345680963147756</v>
      </c>
      <c r="L281" s="18">
        <f ca="1">VLOOKUP(J281,Moeda!A$3:D$24,4,TRUE)</f>
        <v>1</v>
      </c>
    </row>
    <row r="282" spans="1:12" s="18" customFormat="1" ht="20.100000000000001" customHeight="1" x14ac:dyDescent="0.2">
      <c r="A282" s="34">
        <v>32599</v>
      </c>
      <c r="B282" s="35">
        <f>IF($A282&gt;=$F$2,VLOOKUP($A282,'IPCA-E'!$A$3:$F$1000,3,FALSE),VLOOKUP($A282,FADT!$A$3:$C$1000,3,FALSE))</f>
        <v>1.109634</v>
      </c>
      <c r="C282" s="40">
        <f>IF($A282&gt;=$F$2,VLOOKUP($A282,'IPCA-E'!$A$3:$F$1000,4,FALSE),VLOOKUP($A282,FADT!$A$3:$C$1000,2,FALSE))</f>
        <v>10.9634</v>
      </c>
      <c r="D282" s="35">
        <f t="shared" si="8"/>
        <v>16855871.594139416</v>
      </c>
      <c r="E282" s="22"/>
      <c r="F282" s="37"/>
      <c r="I282" s="24">
        <v>280</v>
      </c>
      <c r="J282" s="38">
        <f t="shared" ca="1" si="9"/>
        <v>32599</v>
      </c>
      <c r="K282" s="39">
        <f ca="1">IF(J282&gt;$J$2,1,IF(B282=B283,1*K283,B282*K283)/VLOOKUP(J282,Moeda!A$3:D$24,4,TRUE))</f>
        <v>6.1294078524143343</v>
      </c>
      <c r="L282" s="18">
        <f ca="1">VLOOKUP(J282,Moeda!A$3:D$24,4,TRUE)</f>
        <v>1</v>
      </c>
    </row>
    <row r="283" spans="1:12" s="18" customFormat="1" ht="20.100000000000001" customHeight="1" x14ac:dyDescent="0.2">
      <c r="A283" s="34">
        <v>32629</v>
      </c>
      <c r="B283" s="35">
        <f>IF($A283&gt;=$F$2,VLOOKUP($A283,'IPCA-E'!$A$3:$F$1000,3,FALSE),VLOOKUP($A283,FADT!$A$3:$C$1000,3,FALSE))</f>
        <v>1.0993999999999999</v>
      </c>
      <c r="C283" s="40">
        <f>IF($A283&gt;=$F$2,VLOOKUP($A283,'IPCA-E'!$A$3:$F$1000,4,FALSE),VLOOKUP($A283,FADT!$A$3:$C$1000,2,FALSE))</f>
        <v>9.9399999999999942</v>
      </c>
      <c r="D283" s="35">
        <f t="shared" si="8"/>
        <v>15190478.657052159</v>
      </c>
      <c r="E283" s="22"/>
      <c r="F283" s="37"/>
      <c r="I283" s="24">
        <v>281</v>
      </c>
      <c r="J283" s="38">
        <f t="shared" ca="1" si="9"/>
        <v>32629</v>
      </c>
      <c r="K283" s="39">
        <f ca="1">IF(J283&gt;$J$2,1,IF(B283=B284,1*K284,B283*K284)/VLOOKUP(J283,Moeda!A$3:D$24,4,TRUE))</f>
        <v>5.5238104207462406</v>
      </c>
      <c r="L283" s="18">
        <f ca="1">VLOOKUP(J283,Moeda!A$3:D$24,4,TRUE)</f>
        <v>1</v>
      </c>
    </row>
    <row r="284" spans="1:12" s="18" customFormat="1" ht="20.100000000000001" customHeight="1" x14ac:dyDescent="0.2">
      <c r="A284" s="34">
        <v>32660</v>
      </c>
      <c r="B284" s="35">
        <f>IF($A284&gt;=$F$2,VLOOKUP($A284,'IPCA-E'!$A$3:$F$1000,3,FALSE),VLOOKUP($A284,FADT!$A$3:$C$1000,3,FALSE))</f>
        <v>1.2483</v>
      </c>
      <c r="C284" s="40">
        <f>IF($A284&gt;=$F$2,VLOOKUP($A284,'IPCA-E'!$A$3:$F$1000,4,FALSE),VLOOKUP($A284,FADT!$A$3:$C$1000,2,FALSE))</f>
        <v>24.83</v>
      </c>
      <c r="D284" s="35">
        <f t="shared" si="8"/>
        <v>13817062.631482773</v>
      </c>
      <c r="E284" s="22"/>
      <c r="F284" s="37"/>
      <c r="I284" s="24">
        <v>282</v>
      </c>
      <c r="J284" s="38">
        <f t="shared" ca="1" si="9"/>
        <v>32660</v>
      </c>
      <c r="K284" s="39">
        <f ca="1">IF(J284&gt;$J$2,1,IF(B284=B285,1*K285,B284*K285)/VLOOKUP(J284,Moeda!A$3:D$24,4,TRUE))</f>
        <v>5.0243864114482815</v>
      </c>
      <c r="L284" s="18">
        <f ca="1">VLOOKUP(J284,Moeda!A$3:D$24,4,TRUE)</f>
        <v>1</v>
      </c>
    </row>
    <row r="285" spans="1:12" s="18" customFormat="1" ht="20.100000000000001" customHeight="1" x14ac:dyDescent="0.2">
      <c r="A285" s="34">
        <v>32690</v>
      </c>
      <c r="B285" s="35">
        <f>IF($A285&gt;=$F$2,VLOOKUP($A285,'IPCA-E'!$A$3:$F$1000,3,FALSE),VLOOKUP($A285,FADT!$A$3:$C$1000,3,FALSE))</f>
        <v>1.2876000000000001</v>
      </c>
      <c r="C285" s="40">
        <f>IF($A285&gt;=$F$2,VLOOKUP($A285,'IPCA-E'!$A$3:$F$1000,4,FALSE),VLOOKUP($A285,FADT!$A$3:$C$1000,2,FALSE))</f>
        <v>28.760000000000009</v>
      </c>
      <c r="D285" s="35">
        <f t="shared" si="8"/>
        <v>11068703.542003343</v>
      </c>
      <c r="E285" s="22"/>
      <c r="F285" s="37"/>
      <c r="I285" s="24">
        <v>283</v>
      </c>
      <c r="J285" s="38">
        <f t="shared" ca="1" si="9"/>
        <v>32690</v>
      </c>
      <c r="K285" s="39">
        <f ca="1">IF(J285&gt;$J$2,1,IF(B285=B286,1*K286,B285*K286)/VLOOKUP(J285,Moeda!A$3:D$24,4,TRUE))</f>
        <v>4.0249831061830346</v>
      </c>
      <c r="L285" s="18">
        <f ca="1">VLOOKUP(J285,Moeda!A$3:D$24,4,TRUE)</f>
        <v>1</v>
      </c>
    </row>
    <row r="286" spans="1:12" s="18" customFormat="1" ht="20.100000000000001" customHeight="1" x14ac:dyDescent="0.2">
      <c r="A286" s="34">
        <v>32721</v>
      </c>
      <c r="B286" s="35">
        <f>IF($A286&gt;=$F$2,VLOOKUP($A286,'IPCA-E'!$A$3:$F$1000,3,FALSE),VLOOKUP($A286,FADT!$A$3:$C$1000,3,FALSE))</f>
        <v>1.2934000000000001</v>
      </c>
      <c r="C286" s="40">
        <f>IF($A286&gt;=$F$2,VLOOKUP($A286,'IPCA-E'!$A$3:$F$1000,4,FALSE),VLOOKUP($A286,FADT!$A$3:$C$1000,2,FALSE))</f>
        <v>29.340000000000011</v>
      </c>
      <c r="D286" s="35">
        <f t="shared" si="8"/>
        <v>8596383.6144791413</v>
      </c>
      <c r="E286" s="22"/>
      <c r="F286" s="37"/>
      <c r="I286" s="24">
        <v>284</v>
      </c>
      <c r="J286" s="38">
        <f t="shared" ca="1" si="9"/>
        <v>32721</v>
      </c>
      <c r="K286" s="39">
        <f ca="1">IF(J286&gt;$J$2,1,IF(B286=B287,1*K287,B286*K287)/VLOOKUP(J286,Moeda!A$3:D$24,4,TRUE))</f>
        <v>3.1259576779924156</v>
      </c>
      <c r="L286" s="18">
        <f ca="1">VLOOKUP(J286,Moeda!A$3:D$24,4,TRUE)</f>
        <v>1</v>
      </c>
    </row>
    <row r="287" spans="1:12" s="18" customFormat="1" ht="20.100000000000001" customHeight="1" x14ac:dyDescent="0.2">
      <c r="A287" s="34">
        <v>32752</v>
      </c>
      <c r="B287" s="35">
        <f>IF($A287&gt;=$F$2,VLOOKUP($A287,'IPCA-E'!$A$3:$F$1000,3,FALSE),VLOOKUP($A287,FADT!$A$3:$C$1000,3,FALSE))</f>
        <v>1.3594999999999999</v>
      </c>
      <c r="C287" s="40">
        <f>IF($A287&gt;=$F$2,VLOOKUP($A287,'IPCA-E'!$A$3:$F$1000,4,FALSE),VLOOKUP($A287,FADT!$A$3:$C$1000,2,FALSE))</f>
        <v>35.949999999999996</v>
      </c>
      <c r="D287" s="35">
        <f t="shared" si="8"/>
        <v>6646345.7665680693</v>
      </c>
      <c r="E287" s="22"/>
      <c r="F287" s="37"/>
      <c r="I287" s="24">
        <v>285</v>
      </c>
      <c r="J287" s="38">
        <f t="shared" ca="1" si="9"/>
        <v>32752</v>
      </c>
      <c r="K287" s="39">
        <f ca="1">IF(J287&gt;$J$2,1,IF(B287=B288,1*K288,B287*K288)/VLOOKUP(J287,Moeda!A$3:D$24,4,TRUE))</f>
        <v>2.4168530060247528</v>
      </c>
      <c r="L287" s="18">
        <f ca="1">VLOOKUP(J287,Moeda!A$3:D$24,4,TRUE)</f>
        <v>1</v>
      </c>
    </row>
    <row r="288" spans="1:12" s="18" customFormat="1" ht="20.100000000000001" customHeight="1" x14ac:dyDescent="0.2">
      <c r="A288" s="34">
        <v>32782</v>
      </c>
      <c r="B288" s="35">
        <f>IF($A288&gt;=$F$2,VLOOKUP($A288,'IPCA-E'!$A$3:$F$1000,3,FALSE),VLOOKUP($A288,FADT!$A$3:$C$1000,3,FALSE))</f>
        <v>1.3762000000000001</v>
      </c>
      <c r="C288" s="40">
        <f>IF($A288&gt;=$F$2,VLOOKUP($A288,'IPCA-E'!$A$3:$F$1000,4,FALSE),VLOOKUP($A288,FADT!$A$3:$C$1000,2,FALSE))</f>
        <v>37.620000000000012</v>
      </c>
      <c r="D288" s="35">
        <f t="shared" si="8"/>
        <v>4888816.3049415741</v>
      </c>
      <c r="E288" s="22"/>
      <c r="F288" s="37"/>
      <c r="I288" s="24">
        <v>286</v>
      </c>
      <c r="J288" s="38">
        <f t="shared" ca="1" si="9"/>
        <v>32782</v>
      </c>
      <c r="K288" s="39">
        <f ca="1">IF(J288&gt;$J$2,1,IF(B288=B289,1*K289,B288*K289)/VLOOKUP(J288,Moeda!A$3:D$24,4,TRUE))</f>
        <v>1.777751383615118</v>
      </c>
      <c r="L288" s="18">
        <f ca="1">VLOOKUP(J288,Moeda!A$3:D$24,4,TRUE)</f>
        <v>1</v>
      </c>
    </row>
    <row r="289" spans="1:12" s="18" customFormat="1" ht="20.100000000000001" customHeight="1" x14ac:dyDescent="0.2">
      <c r="A289" s="34">
        <v>32813</v>
      </c>
      <c r="B289" s="35">
        <f>IF($A289&gt;=$F$2,VLOOKUP($A289,'IPCA-E'!$A$3:$F$1000,3,FALSE),VLOOKUP($A289,FADT!$A$3:$C$1000,3,FALSE))</f>
        <v>1.4141999999999999</v>
      </c>
      <c r="C289" s="40">
        <f>IF($A289&gt;=$F$2,VLOOKUP($A289,'IPCA-E'!$A$3:$F$1000,4,FALSE),VLOOKUP($A289,FADT!$A$3:$C$1000,2,FALSE))</f>
        <v>41.419999999999987</v>
      </c>
      <c r="D289" s="35">
        <f t="shared" si="8"/>
        <v>3552402.4886946473</v>
      </c>
      <c r="E289" s="22"/>
      <c r="F289" s="37"/>
      <c r="I289" s="24">
        <v>287</v>
      </c>
      <c r="J289" s="38">
        <f t="shared" ca="1" si="9"/>
        <v>32813</v>
      </c>
      <c r="K289" s="39">
        <f ca="1">IF(J289&gt;$J$2,1,IF(B289=B290,1*K290,B289*K290)/VLOOKUP(J289,Moeda!A$3:D$24,4,TRUE))</f>
        <v>1.2917827231616901</v>
      </c>
      <c r="L289" s="18">
        <f ca="1">VLOOKUP(J289,Moeda!A$3:D$24,4,TRUE)</f>
        <v>1</v>
      </c>
    </row>
    <row r="290" spans="1:12" s="18" customFormat="1" ht="20.100000000000001" customHeight="1" x14ac:dyDescent="0.2">
      <c r="A290" s="34">
        <v>32843</v>
      </c>
      <c r="B290" s="35">
        <f>IF($A290&gt;=$F$2,VLOOKUP($A290,'IPCA-E'!$A$3:$F$1000,3,FALSE),VLOOKUP($A290,FADT!$A$3:$C$1000,3,FALSE))</f>
        <v>1.5355000000000001</v>
      </c>
      <c r="C290" s="40">
        <f>IF($A290&gt;=$F$2,VLOOKUP($A290,'IPCA-E'!$A$3:$F$1000,4,FALSE),VLOOKUP($A290,FADT!$A$3:$C$1000,2,FALSE))</f>
        <v>53.550000000000011</v>
      </c>
      <c r="D290" s="35">
        <f t="shared" si="8"/>
        <v>2511951.9789949423</v>
      </c>
      <c r="E290" s="44" t="s">
        <v>42</v>
      </c>
      <c r="F290" s="37"/>
      <c r="I290" s="24">
        <v>288</v>
      </c>
      <c r="J290" s="38">
        <f t="shared" ca="1" si="9"/>
        <v>32843</v>
      </c>
      <c r="K290" s="39">
        <f ca="1">IF(J290&gt;$J$2,1,IF(B290=B291,1*K291,B290*K291)/VLOOKUP(J290,Moeda!A$3:D$24,4,TRUE))</f>
        <v>0.91343708327088824</v>
      </c>
      <c r="L290" s="18">
        <f ca="1">VLOOKUP(J290,Moeda!A$3:D$24,4,TRUE)</f>
        <v>1</v>
      </c>
    </row>
    <row r="291" spans="1:12" s="18" customFormat="1" ht="20.100000000000001" customHeight="1" x14ac:dyDescent="0.2">
      <c r="A291" s="34">
        <v>32874</v>
      </c>
      <c r="B291" s="35">
        <f>IF($A291&gt;=$F$2,VLOOKUP($A291,'IPCA-E'!$A$3:$F$1000,3,FALSE),VLOOKUP($A291,FADT!$A$3:$C$1000,3,FALSE))</f>
        <v>1.5610999999999999</v>
      </c>
      <c r="C291" s="40">
        <f>IF($A291&gt;=$F$2,VLOOKUP($A291,'IPCA-E'!$A$3:$F$1000,4,FALSE),VLOOKUP($A291,FADT!$A$3:$C$1000,2,FALSE))</f>
        <v>56.109999999999992</v>
      </c>
      <c r="D291" s="35">
        <f t="shared" si="8"/>
        <v>1635917.928358803</v>
      </c>
      <c r="E291" s="44" t="s">
        <v>43</v>
      </c>
      <c r="F291" s="37"/>
      <c r="I291" s="24">
        <v>289</v>
      </c>
      <c r="J291" s="38">
        <f t="shared" ca="1" si="9"/>
        <v>32874</v>
      </c>
      <c r="K291" s="39">
        <f ca="1">IF(J291&gt;$J$2,1,IF(B291=B292,1*K292,B291*K292)/VLOOKUP(J291,Moeda!A$3:D$24,4,TRUE))</f>
        <v>0.59487924667592851</v>
      </c>
      <c r="L291" s="18">
        <f ca="1">VLOOKUP(J291,Moeda!A$3:D$24,4,TRUE)</f>
        <v>1</v>
      </c>
    </row>
    <row r="292" spans="1:12" s="18" customFormat="1" ht="20.100000000000001" customHeight="1" x14ac:dyDescent="0.2">
      <c r="A292" s="34">
        <v>32905</v>
      </c>
      <c r="B292" s="35">
        <f>IF($A292&gt;=$F$2,VLOOKUP($A292,'IPCA-E'!$A$3:$F$1000,3,FALSE),VLOOKUP($A292,FADT!$A$3:$C$1000,3,FALSE))</f>
        <v>1.7278</v>
      </c>
      <c r="C292" s="40">
        <f>IF($A292&gt;=$F$2,VLOOKUP($A292,'IPCA-E'!$A$3:$F$1000,4,FALSE),VLOOKUP($A292,FADT!$A$3:$C$1000,2,FALSE))</f>
        <v>72.78</v>
      </c>
      <c r="D292" s="35">
        <f t="shared" si="8"/>
        <v>1047926.4162185658</v>
      </c>
      <c r="E292" s="22"/>
      <c r="F292" s="37"/>
      <c r="I292" s="24">
        <v>290</v>
      </c>
      <c r="J292" s="38">
        <f t="shared" ca="1" si="9"/>
        <v>32905</v>
      </c>
      <c r="K292" s="39">
        <f ca="1">IF(J292&gt;$J$2,1,IF(B292=B293,1*K293,B292*K293)/VLOOKUP(J292,Moeda!A$3:D$24,4,TRUE))</f>
        <v>0.38106415135220584</v>
      </c>
      <c r="L292" s="18">
        <f ca="1">VLOOKUP(J292,Moeda!A$3:D$24,4,TRUE)</f>
        <v>1</v>
      </c>
    </row>
    <row r="293" spans="1:12" s="18" customFormat="1" ht="20.100000000000001" customHeight="1" x14ac:dyDescent="0.2">
      <c r="A293" s="34">
        <v>32933</v>
      </c>
      <c r="B293" s="35">
        <f>IF($A293&gt;=$F$2,VLOOKUP($A293,'IPCA-E'!$A$3:$F$1000,3,FALSE),VLOOKUP($A293,FADT!$A$3:$C$1000,3,FALSE))</f>
        <v>1.8431999999999999</v>
      </c>
      <c r="C293" s="40">
        <f>IF($A293&gt;=$F$2,VLOOKUP($A293,'IPCA-E'!$A$3:$F$1000,4,FALSE),VLOOKUP($A293,FADT!$A$3:$C$1000,2,FALSE))</f>
        <v>84.32</v>
      </c>
      <c r="D293" s="35">
        <f t="shared" si="8"/>
        <v>606509.09608668007</v>
      </c>
      <c r="E293" s="22"/>
      <c r="F293" s="37"/>
      <c r="I293" s="24">
        <v>291</v>
      </c>
      <c r="J293" s="38">
        <f t="shared" ca="1" si="9"/>
        <v>32933</v>
      </c>
      <c r="K293" s="39">
        <f ca="1">IF(J293&gt;$J$2,1,IF(B293=B294,1*K294,B293*K294)/VLOOKUP(J293,Moeda!A$3:D$24,4,TRUE))</f>
        <v>0.22054876221333825</v>
      </c>
      <c r="L293" s="18">
        <f ca="1">VLOOKUP(J293,Moeda!A$3:D$24,4,TRUE)</f>
        <v>1</v>
      </c>
    </row>
    <row r="294" spans="1:12" s="18" customFormat="1" ht="20.100000000000001" customHeight="1" x14ac:dyDescent="0.2">
      <c r="A294" s="34">
        <v>32964</v>
      </c>
      <c r="B294" s="35">
        <f>IF($A294&gt;=$F$2,VLOOKUP($A294,'IPCA-E'!$A$3:$F$1000,3,FALSE),VLOOKUP($A294,FADT!$A$3:$C$1000,3,FALSE))</f>
        <v>1</v>
      </c>
      <c r="C294" s="40">
        <f>IF($A294&gt;=$F$2,VLOOKUP($A294,'IPCA-E'!$A$3:$F$1000,4,FALSE),VLOOKUP($A294,FADT!$A$3:$C$1000,2,FALSE))</f>
        <v>0</v>
      </c>
      <c r="D294" s="35">
        <f t="shared" si="8"/>
        <v>329052.24397063808</v>
      </c>
      <c r="E294" s="22"/>
      <c r="F294" s="37"/>
      <c r="I294" s="24">
        <v>292</v>
      </c>
      <c r="J294" s="38">
        <f t="shared" ca="1" si="9"/>
        <v>32964</v>
      </c>
      <c r="K294" s="39">
        <f ca="1">IF(J294&gt;$J$2,1,IF(B294=B295,1*K295,B294*K295)/VLOOKUP(J294,Moeda!A$3:D$24,4,TRUE))</f>
        <v>0.1196553614438684</v>
      </c>
      <c r="L294" s="18">
        <f ca="1">VLOOKUP(J294,Moeda!A$3:D$24,4,TRUE)</f>
        <v>1</v>
      </c>
    </row>
    <row r="295" spans="1:12" s="18" customFormat="1" ht="20.100000000000001" customHeight="1" x14ac:dyDescent="0.2">
      <c r="A295" s="34">
        <v>32994</v>
      </c>
      <c r="B295" s="35">
        <f>IF($A295&gt;=$F$2,VLOOKUP($A295,'IPCA-E'!$A$3:$F$1000,3,FALSE),VLOOKUP($A295,FADT!$A$3:$C$1000,3,FALSE))</f>
        <v>1.0538000000000001</v>
      </c>
      <c r="C295" s="40">
        <f>IF($A295&gt;=$F$2,VLOOKUP($A295,'IPCA-E'!$A$3:$F$1000,4,FALSE),VLOOKUP($A295,FADT!$A$3:$C$1000,2,FALSE))</f>
        <v>5.380000000000007</v>
      </c>
      <c r="D295" s="35">
        <f t="shared" si="8"/>
        <v>329052.24397063808</v>
      </c>
      <c r="E295" s="22"/>
      <c r="F295" s="37"/>
      <c r="I295" s="24">
        <v>293</v>
      </c>
      <c r="J295" s="38">
        <f t="shared" ca="1" si="9"/>
        <v>32994</v>
      </c>
      <c r="K295" s="39">
        <f ca="1">IF(J295&gt;$J$2,1,IF(B295=B296,1*K296,B295*K296)/VLOOKUP(J295,Moeda!A$3:D$24,4,TRUE))</f>
        <v>0.1196553614438684</v>
      </c>
      <c r="L295" s="18">
        <f ca="1">VLOOKUP(J295,Moeda!A$3:D$24,4,TRUE)</f>
        <v>1</v>
      </c>
    </row>
    <row r="296" spans="1:12" s="18" customFormat="1" ht="20.100000000000001" customHeight="1" x14ac:dyDescent="0.2">
      <c r="A296" s="34">
        <v>33025</v>
      </c>
      <c r="B296" s="35">
        <f>IF($A296&gt;=$F$2,VLOOKUP($A296,'IPCA-E'!$A$3:$F$1000,3,FALSE),VLOOKUP($A296,FADT!$A$3:$C$1000,3,FALSE))</f>
        <v>1.0961000000000001</v>
      </c>
      <c r="C296" s="40">
        <f>IF($A296&gt;=$F$2,VLOOKUP($A296,'IPCA-E'!$A$3:$F$1000,4,FALSE),VLOOKUP($A296,FADT!$A$3:$C$1000,2,FALSE))</f>
        <v>9.6100000000000065</v>
      </c>
      <c r="D296" s="35">
        <f t="shared" si="8"/>
        <v>312253.0309077985</v>
      </c>
      <c r="E296" s="22"/>
      <c r="F296" s="37"/>
      <c r="I296" s="24">
        <v>294</v>
      </c>
      <c r="J296" s="38">
        <f t="shared" ca="1" si="9"/>
        <v>33025</v>
      </c>
      <c r="K296" s="39">
        <f ca="1">IF(J296&gt;$J$2,1,IF(B296=B297,1*K297,B296*K297)/VLOOKUP(J296,Moeda!A$3:D$24,4,TRUE))</f>
        <v>0.11354655669374492</v>
      </c>
      <c r="L296" s="18">
        <f ca="1">VLOOKUP(J296,Moeda!A$3:D$24,4,TRUE)</f>
        <v>1</v>
      </c>
    </row>
    <row r="297" spans="1:12" s="18" customFormat="1" ht="20.100000000000001" customHeight="1" x14ac:dyDescent="0.2">
      <c r="A297" s="34">
        <v>33055</v>
      </c>
      <c r="B297" s="35">
        <f>IF($A297&gt;=$F$2,VLOOKUP($A297,'IPCA-E'!$A$3:$F$1000,3,FALSE),VLOOKUP($A297,FADT!$A$3:$C$1000,3,FALSE))</f>
        <v>1.1079000000000001</v>
      </c>
      <c r="C297" s="40">
        <f>IF($A297&gt;=$F$2,VLOOKUP($A297,'IPCA-E'!$A$3:$F$1000,4,FALSE),VLOOKUP($A297,FADT!$A$3:$C$1000,2,FALSE))</f>
        <v>10.79000000000001</v>
      </c>
      <c r="D297" s="35">
        <f t="shared" si="8"/>
        <v>284876.40809031884</v>
      </c>
      <c r="E297" s="22"/>
      <c r="F297" s="37"/>
      <c r="I297" s="24">
        <v>295</v>
      </c>
      <c r="J297" s="38">
        <f t="shared" ca="1" si="9"/>
        <v>33055</v>
      </c>
      <c r="K297" s="39">
        <f ca="1">IF(J297&gt;$J$2,1,IF(B297=B298,1*K298,B297*K298)/VLOOKUP(J297,Moeda!A$3:D$24,4,TRUE))</f>
        <v>0.10359142112375232</v>
      </c>
      <c r="L297" s="18">
        <f ca="1">VLOOKUP(J297,Moeda!A$3:D$24,4,TRUE)</f>
        <v>1</v>
      </c>
    </row>
    <row r="298" spans="1:12" s="18" customFormat="1" ht="20.100000000000001" customHeight="1" x14ac:dyDescent="0.2">
      <c r="A298" s="34">
        <v>33086</v>
      </c>
      <c r="B298" s="35">
        <f>IF($A298&gt;=$F$2,VLOOKUP($A298,'IPCA-E'!$A$3:$F$1000,3,FALSE),VLOOKUP($A298,FADT!$A$3:$C$1000,3,FALSE))</f>
        <v>1.1057999999999999</v>
      </c>
      <c r="C298" s="40">
        <f>IF($A298&gt;=$F$2,VLOOKUP($A298,'IPCA-E'!$A$3:$F$1000,4,FALSE),VLOOKUP($A298,FADT!$A$3:$C$1000,2,FALSE))</f>
        <v>10.579999999999989</v>
      </c>
      <c r="D298" s="35">
        <f t="shared" si="8"/>
        <v>257131.87840989153</v>
      </c>
      <c r="E298" s="22"/>
      <c r="F298" s="37"/>
      <c r="I298" s="24">
        <v>296</v>
      </c>
      <c r="J298" s="38">
        <f t="shared" ca="1" si="9"/>
        <v>33086</v>
      </c>
      <c r="K298" s="39">
        <f ca="1">IF(J298&gt;$J$2,1,IF(B298=B299,1*K299,B298*K299)/VLOOKUP(J298,Moeda!A$3:D$24,4,TRUE))</f>
        <v>9.3502501239960567E-2</v>
      </c>
      <c r="L298" s="18">
        <f ca="1">VLOOKUP(J298,Moeda!A$3:D$24,4,TRUE)</f>
        <v>1</v>
      </c>
    </row>
    <row r="299" spans="1:12" s="18" customFormat="1" ht="20.100000000000001" customHeight="1" x14ac:dyDescent="0.2">
      <c r="A299" s="34">
        <v>33117</v>
      </c>
      <c r="B299" s="35">
        <f>IF($A299&gt;=$F$2,VLOOKUP($A299,'IPCA-E'!$A$3:$F$1000,3,FALSE),VLOOKUP($A299,FADT!$A$3:$C$1000,3,FALSE))</f>
        <v>1.1285000000000001</v>
      </c>
      <c r="C299" s="40">
        <f>IF($A299&gt;=$F$2,VLOOKUP($A299,'IPCA-E'!$A$3:$F$1000,4,FALSE),VLOOKUP($A299,FADT!$A$3:$C$1000,2,FALSE))</f>
        <v>12.850000000000005</v>
      </c>
      <c r="D299" s="35">
        <f t="shared" si="8"/>
        <v>232530.18485249733</v>
      </c>
      <c r="E299" s="22"/>
      <c r="F299" s="37"/>
      <c r="I299" s="24">
        <v>297</v>
      </c>
      <c r="J299" s="38">
        <f t="shared" ca="1" si="9"/>
        <v>33117</v>
      </c>
      <c r="K299" s="39">
        <f ca="1">IF(J299&gt;$J$2,1,IF(B299=B300,1*K300,B299*K300)/VLOOKUP(J299,Moeda!A$3:D$24,4,TRUE))</f>
        <v>8.4556430855453585E-2</v>
      </c>
      <c r="L299" s="18">
        <f ca="1">VLOOKUP(J299,Moeda!A$3:D$24,4,TRUE)</f>
        <v>1</v>
      </c>
    </row>
    <row r="300" spans="1:12" s="18" customFormat="1" ht="20.100000000000001" customHeight="1" x14ac:dyDescent="0.2">
      <c r="A300" s="34">
        <v>33147</v>
      </c>
      <c r="B300" s="35">
        <f>IF($A300&gt;=$F$2,VLOOKUP($A300,'IPCA-E'!$A$3:$F$1000,3,FALSE),VLOOKUP($A300,FADT!$A$3:$C$1000,3,FALSE))</f>
        <v>1.1371</v>
      </c>
      <c r="C300" s="40">
        <f>IF($A300&gt;=$F$2,VLOOKUP($A300,'IPCA-E'!$A$3:$F$1000,4,FALSE),VLOOKUP($A300,FADT!$A$3:$C$1000,2,FALSE))</f>
        <v>13.71</v>
      </c>
      <c r="D300" s="35">
        <f t="shared" si="8"/>
        <v>206052.4455937061</v>
      </c>
      <c r="E300" s="22"/>
      <c r="F300" s="37"/>
      <c r="I300" s="24">
        <v>298</v>
      </c>
      <c r="J300" s="38">
        <f t="shared" ca="1" si="9"/>
        <v>33147</v>
      </c>
      <c r="K300" s="39">
        <f ca="1">IF(J300&gt;$J$2,1,IF(B300=B301,1*K301,B300*K301)/VLOOKUP(J300,Moeda!A$3:D$24,4,TRUE))</f>
        <v>7.4928162034074944E-2</v>
      </c>
      <c r="L300" s="18">
        <f ca="1">VLOOKUP(J300,Moeda!A$3:D$24,4,TRUE)</f>
        <v>1</v>
      </c>
    </row>
    <row r="301" spans="1:12" s="18" customFormat="1" ht="20.100000000000001" customHeight="1" x14ac:dyDescent="0.2">
      <c r="A301" s="34">
        <v>33178</v>
      </c>
      <c r="B301" s="35">
        <f>IF($A301&gt;=$F$2,VLOOKUP($A301,'IPCA-E'!$A$3:$F$1000,3,FALSE),VLOOKUP($A301,FADT!$A$3:$C$1000,3,FALSE))</f>
        <v>1.1664000000000001</v>
      </c>
      <c r="C301" s="40">
        <f>IF($A301&gt;=$F$2,VLOOKUP($A301,'IPCA-E'!$A$3:$F$1000,4,FALSE),VLOOKUP($A301,FADT!$A$3:$C$1000,2,FALSE))</f>
        <v>16.640000000000011</v>
      </c>
      <c r="D301" s="35">
        <f t="shared" si="8"/>
        <v>181208.7288661561</v>
      </c>
      <c r="E301" s="22"/>
      <c r="F301" s="37"/>
      <c r="I301" s="24">
        <v>299</v>
      </c>
      <c r="J301" s="38">
        <f t="shared" ca="1" si="9"/>
        <v>33178</v>
      </c>
      <c r="K301" s="39">
        <f ca="1">IF(J301&gt;$J$2,1,IF(B301=B302,1*K302,B301*K302)/VLOOKUP(J301,Moeda!A$3:D$24,4,TRUE))</f>
        <v>6.5894083224056765E-2</v>
      </c>
      <c r="L301" s="18">
        <f ca="1">VLOOKUP(J301,Moeda!A$3:D$24,4,TRUE)</f>
        <v>1</v>
      </c>
    </row>
    <row r="302" spans="1:12" s="18" customFormat="1" ht="20.100000000000001" customHeight="1" x14ac:dyDescent="0.2">
      <c r="A302" s="34">
        <v>33208</v>
      </c>
      <c r="B302" s="35">
        <f>IF($A302&gt;=$F$2,VLOOKUP($A302,'IPCA-E'!$A$3:$F$1000,3,FALSE),VLOOKUP($A302,FADT!$A$3:$C$1000,3,FALSE))</f>
        <v>1.1939</v>
      </c>
      <c r="C302" s="40">
        <f>IF($A302&gt;=$F$2,VLOOKUP($A302,'IPCA-E'!$A$3:$F$1000,4,FALSE),VLOOKUP($A302,FADT!$A$3:$C$1000,2,FALSE))</f>
        <v>19.389999999999997</v>
      </c>
      <c r="D302" s="35">
        <f t="shared" si="8"/>
        <v>155357.27783449597</v>
      </c>
      <c r="E302" s="22"/>
      <c r="F302" s="37"/>
      <c r="I302" s="24">
        <v>300</v>
      </c>
      <c r="J302" s="38">
        <f t="shared" ca="1" si="9"/>
        <v>33208</v>
      </c>
      <c r="K302" s="39">
        <f ca="1">IF(J302&gt;$J$2,1,IF(B302=B303,1*K303,B302*K303)/VLOOKUP(J302,Moeda!A$3:D$24,4,TRUE))</f>
        <v>5.6493555576180354E-2</v>
      </c>
      <c r="L302" s="18">
        <f ca="1">VLOOKUP(J302,Moeda!A$3:D$24,4,TRUE)</f>
        <v>1</v>
      </c>
    </row>
    <row r="303" spans="1:12" s="18" customFormat="1" ht="20.100000000000001" customHeight="1" x14ac:dyDescent="0.2">
      <c r="A303" s="34">
        <v>33239</v>
      </c>
      <c r="B303" s="35">
        <f>IF($A303&gt;=$F$2,VLOOKUP($A303,'IPCA-E'!$A$3:$F$1000,3,FALSE),VLOOKUP($A303,FADT!$A$3:$C$1000,3,FALSE))</f>
        <v>1.2020999999999999</v>
      </c>
      <c r="C303" s="40">
        <f>IF($A303&gt;=$F$2,VLOOKUP($A303,'IPCA-E'!$A$3:$F$1000,4,FALSE),VLOOKUP($A303,FADT!$A$3:$C$1000,2,FALSE))</f>
        <v>20.209999999999994</v>
      </c>
      <c r="D303" s="35">
        <f t="shared" si="8"/>
        <v>130125.8713749024</v>
      </c>
      <c r="E303" s="22"/>
      <c r="F303" s="37"/>
      <c r="I303" s="24">
        <v>301</v>
      </c>
      <c r="J303" s="38">
        <f t="shared" ca="1" si="9"/>
        <v>33239</v>
      </c>
      <c r="K303" s="39">
        <f ca="1">IF(J303&gt;$J$2,1,IF(B303=B304,1*K304,B303*K304)/VLOOKUP(J303,Moeda!A$3:D$24,4,TRUE))</f>
        <v>4.7318498681782693E-2</v>
      </c>
      <c r="L303" s="18">
        <f ca="1">VLOOKUP(J303,Moeda!A$3:D$24,4,TRUE)</f>
        <v>1</v>
      </c>
    </row>
    <row r="304" spans="1:12" s="18" customFormat="1" ht="20.100000000000001" customHeight="1" x14ac:dyDescent="0.2">
      <c r="A304" s="34">
        <v>33270</v>
      </c>
      <c r="B304" s="35">
        <f>IF($A304&gt;=$F$2,VLOOKUP($A304,'IPCA-E'!$A$3:$F$1000,3,FALSE),VLOOKUP($A304,FADT!$A$3:$C$1000,3,FALSE))</f>
        <v>1.07</v>
      </c>
      <c r="C304" s="40">
        <f>IF($A304&gt;=$F$2,VLOOKUP($A304,'IPCA-E'!$A$3:$F$1000,4,FALSE),VLOOKUP($A304,FADT!$A$3:$C$1000,2,FALSE))</f>
        <v>7.0000000000000062</v>
      </c>
      <c r="D304" s="35">
        <f t="shared" si="8"/>
        <v>108248.79076191864</v>
      </c>
      <c r="E304" s="22"/>
      <c r="F304" s="37"/>
      <c r="I304" s="24">
        <v>302</v>
      </c>
      <c r="J304" s="38">
        <f t="shared" ca="1" si="9"/>
        <v>33270</v>
      </c>
      <c r="K304" s="39">
        <f ca="1">IF(J304&gt;$J$2,1,IF(B304=B305,1*K305,B304*K305)/VLOOKUP(J304,Moeda!A$3:D$24,4,TRUE))</f>
        <v>3.9363196640697692E-2</v>
      </c>
      <c r="L304" s="18">
        <f ca="1">VLOOKUP(J304,Moeda!A$3:D$24,4,TRUE)</f>
        <v>1</v>
      </c>
    </row>
    <row r="305" spans="1:12" s="18" customFormat="1" ht="20.100000000000001" customHeight="1" x14ac:dyDescent="0.2">
      <c r="A305" s="34">
        <v>33298</v>
      </c>
      <c r="B305" s="35">
        <f>IF($A305&gt;=$F$2,VLOOKUP($A305,'IPCA-E'!$A$3:$F$1000,3,FALSE),VLOOKUP($A305,FADT!$A$3:$C$1000,3,FALSE))</f>
        <v>1.085</v>
      </c>
      <c r="C305" s="40">
        <f>IF($A305&gt;=$F$2,VLOOKUP($A305,'IPCA-E'!$A$3:$F$1000,4,FALSE),VLOOKUP($A305,FADT!$A$3:$C$1000,2,FALSE))</f>
        <v>8.4999999999999964</v>
      </c>
      <c r="D305" s="35">
        <f t="shared" si="8"/>
        <v>101167.09417001742</v>
      </c>
      <c r="E305" s="22"/>
      <c r="F305" s="37"/>
      <c r="I305" s="24">
        <v>303</v>
      </c>
      <c r="J305" s="38">
        <f t="shared" ca="1" si="9"/>
        <v>33298</v>
      </c>
      <c r="K305" s="39">
        <f ca="1">IF(J305&gt;$J$2,1,IF(B305=B306,1*K306,B305*K306)/VLOOKUP(J305,Moeda!A$3:D$24,4,TRUE))</f>
        <v>3.67880342436427E-2</v>
      </c>
      <c r="L305" s="18">
        <f ca="1">VLOOKUP(J305,Moeda!A$3:D$24,4,TRUE)</f>
        <v>1</v>
      </c>
    </row>
    <row r="306" spans="1:12" s="18" customFormat="1" ht="20.100000000000001" customHeight="1" x14ac:dyDescent="0.2">
      <c r="A306" s="34">
        <v>33329</v>
      </c>
      <c r="B306" s="35">
        <f>IF($A306&gt;=$F$2,VLOOKUP($A306,'IPCA-E'!$A$3:$F$1000,3,FALSE),VLOOKUP($A306,FADT!$A$3:$C$1000,3,FALSE))</f>
        <v>1.08929995</v>
      </c>
      <c r="C306" s="40">
        <f>IF($A306&gt;=$F$2,VLOOKUP($A306,'IPCA-E'!$A$3:$F$1000,4,FALSE),VLOOKUP($A306,FADT!$A$3:$C$1000,2,FALSE))</f>
        <v>8.9299950000000017</v>
      </c>
      <c r="D306" s="35">
        <f t="shared" si="8"/>
        <v>93241.561447020664</v>
      </c>
      <c r="E306" s="22"/>
      <c r="F306" s="37"/>
      <c r="I306" s="24">
        <v>304</v>
      </c>
      <c r="J306" s="38">
        <f t="shared" ca="1" si="9"/>
        <v>33329</v>
      </c>
      <c r="K306" s="39">
        <f ca="1">IF(J306&gt;$J$2,1,IF(B306=B307,1*K307,B306*K307)/VLOOKUP(J306,Moeda!A$3:D$24,4,TRUE))</f>
        <v>3.3906022344371151E-2</v>
      </c>
      <c r="L306" s="18">
        <f ca="1">VLOOKUP(J306,Moeda!A$3:D$24,4,TRUE)</f>
        <v>1</v>
      </c>
    </row>
    <row r="307" spans="1:12" s="18" customFormat="1" ht="20.100000000000001" customHeight="1" x14ac:dyDescent="0.2">
      <c r="A307" s="34">
        <v>33359</v>
      </c>
      <c r="B307" s="35">
        <f>IF($A307&gt;=$F$2,VLOOKUP($A307,'IPCA-E'!$A$3:$F$1000,3,FALSE),VLOOKUP($A307,FADT!$A$3:$C$1000,3,FALSE))</f>
        <v>1.0899000000000001</v>
      </c>
      <c r="C307" s="40">
        <f>IF($A307&gt;=$F$2,VLOOKUP($A307,'IPCA-E'!$A$3:$F$1000,4,FALSE),VLOOKUP($A307,FADT!$A$3:$C$1000,2,FALSE))</f>
        <v>8.9900000000000091</v>
      </c>
      <c r="D307" s="35">
        <f t="shared" si="8"/>
        <v>85597.69184513473</v>
      </c>
      <c r="E307" s="22"/>
      <c r="F307" s="37"/>
      <c r="I307" s="24">
        <v>305</v>
      </c>
      <c r="J307" s="38">
        <f t="shared" ca="1" si="9"/>
        <v>33359</v>
      </c>
      <c r="K307" s="39">
        <f ca="1">IF(J307&gt;$J$2,1,IF(B307=B308,1*K308,B307*K308)/VLOOKUP(J307,Moeda!A$3:D$24,4,TRUE))</f>
        <v>3.1126433398230808E-2</v>
      </c>
      <c r="L307" s="18">
        <f ca="1">VLOOKUP(J307,Moeda!A$3:D$24,4,TRUE)</f>
        <v>1</v>
      </c>
    </row>
    <row r="308" spans="1:12" s="18" customFormat="1" ht="20.100000000000001" customHeight="1" x14ac:dyDescent="0.2">
      <c r="A308" s="34">
        <v>33390</v>
      </c>
      <c r="B308" s="35">
        <f>IF($A308&gt;=$F$2,VLOOKUP($A308,'IPCA-E'!$A$3:$F$1000,3,FALSE),VLOOKUP($A308,FADT!$A$3:$C$1000,3,FALSE))</f>
        <v>1.0940000000000001</v>
      </c>
      <c r="C308" s="40">
        <f>IF($A308&gt;=$F$2,VLOOKUP($A308,'IPCA-E'!$A$3:$F$1000,4,FALSE),VLOOKUP($A308,FADT!$A$3:$C$1000,2,FALSE))</f>
        <v>9.4000000000000092</v>
      </c>
      <c r="D308" s="35">
        <f t="shared" si="8"/>
        <v>78537.197765973688</v>
      </c>
      <c r="E308" s="22"/>
      <c r="F308" s="37"/>
      <c r="I308" s="24">
        <v>306</v>
      </c>
      <c r="J308" s="38">
        <f t="shared" ca="1" si="9"/>
        <v>33390</v>
      </c>
      <c r="K308" s="39">
        <f ca="1">IF(J308&gt;$J$2,1,IF(B308=B309,1*K309,B308*K309)/VLOOKUP(J308,Moeda!A$3:D$24,4,TRUE))</f>
        <v>2.8558981005808611E-2</v>
      </c>
      <c r="L308" s="18">
        <f ca="1">VLOOKUP(J308,Moeda!A$3:D$24,4,TRUE)</f>
        <v>1</v>
      </c>
    </row>
    <row r="309" spans="1:12" s="18" customFormat="1" ht="20.100000000000001" customHeight="1" x14ac:dyDescent="0.2">
      <c r="A309" s="34">
        <v>33420</v>
      </c>
      <c r="B309" s="35">
        <f>IF($A309&gt;=$F$2,VLOOKUP($A309,'IPCA-E'!$A$3:$F$1000,3,FALSE),VLOOKUP($A309,FADT!$A$3:$C$1000,3,FALSE))</f>
        <v>1.1005</v>
      </c>
      <c r="C309" s="40">
        <f>IF($A309&gt;=$F$2,VLOOKUP($A309,'IPCA-E'!$A$3:$F$1000,4,FALSE),VLOOKUP($A309,FADT!$A$3:$C$1000,2,FALSE))</f>
        <v>10.050000000000004</v>
      </c>
      <c r="D309" s="35">
        <f t="shared" si="8"/>
        <v>71789.02903653901</v>
      </c>
      <c r="E309" s="22"/>
      <c r="F309" s="37"/>
      <c r="I309" s="24">
        <v>307</v>
      </c>
      <c r="J309" s="38">
        <f t="shared" ca="1" si="9"/>
        <v>33420</v>
      </c>
      <c r="K309" s="39">
        <f ca="1">IF(J309&gt;$J$2,1,IF(B309=B310,1*K310,B309*K310)/VLOOKUP(J309,Moeda!A$3:D$24,4,TRUE))</f>
        <v>2.6105101467832365E-2</v>
      </c>
      <c r="L309" s="18">
        <f ca="1">VLOOKUP(J309,Moeda!A$3:D$24,4,TRUE)</f>
        <v>1</v>
      </c>
    </row>
    <row r="310" spans="1:12" s="18" customFormat="1" ht="20.100000000000001" customHeight="1" x14ac:dyDescent="0.2">
      <c r="A310" s="34">
        <v>33451</v>
      </c>
      <c r="B310" s="35">
        <f>IF($A310&gt;=$F$2,VLOOKUP($A310,'IPCA-E'!$A$3:$F$1000,3,FALSE),VLOOKUP($A310,FADT!$A$3:$C$1000,3,FALSE))</f>
        <v>1.1194999999999999</v>
      </c>
      <c r="C310" s="40">
        <f>IF($A310&gt;=$F$2,VLOOKUP($A310,'IPCA-E'!$A$3:$F$1000,4,FALSE),VLOOKUP($A310,FADT!$A$3:$C$1000,2,FALSE))</f>
        <v>11.949999999999994</v>
      </c>
      <c r="D310" s="35">
        <f t="shared" si="8"/>
        <v>65233.102259462983</v>
      </c>
      <c r="E310" s="22"/>
      <c r="F310" s="37"/>
      <c r="I310" s="24">
        <v>308</v>
      </c>
      <c r="J310" s="38">
        <f t="shared" ca="1" si="9"/>
        <v>33451</v>
      </c>
      <c r="K310" s="39">
        <f ca="1">IF(J310&gt;$J$2,1,IF(B310=B311,1*K311,B310*K311)/VLOOKUP(J310,Moeda!A$3:D$24,4,TRUE))</f>
        <v>2.3721128094350171E-2</v>
      </c>
      <c r="L310" s="18">
        <f ca="1">VLOOKUP(J310,Moeda!A$3:D$24,4,TRUE)</f>
        <v>1</v>
      </c>
    </row>
    <row r="311" spans="1:12" s="18" customFormat="1" ht="20.100000000000001" customHeight="1" x14ac:dyDescent="0.2">
      <c r="A311" s="34">
        <v>33482</v>
      </c>
      <c r="B311" s="35">
        <f>IF($A311&gt;=$F$2,VLOOKUP($A311,'IPCA-E'!$A$3:$F$1000,3,FALSE),VLOOKUP($A311,FADT!$A$3:$C$1000,3,FALSE))</f>
        <v>1.1677999999999999</v>
      </c>
      <c r="C311" s="40">
        <f>IF($A311&gt;=$F$2,VLOOKUP($A311,'IPCA-E'!$A$3:$F$1000,4,FALSE),VLOOKUP($A311,FADT!$A$3:$C$1000,2,FALSE))</f>
        <v>16.779999999999994</v>
      </c>
      <c r="D311" s="35">
        <f t="shared" si="8"/>
        <v>58269.854631052243</v>
      </c>
      <c r="E311" s="22"/>
      <c r="F311" s="37"/>
      <c r="I311" s="24">
        <v>309</v>
      </c>
      <c r="J311" s="38">
        <f t="shared" ca="1" si="9"/>
        <v>33482</v>
      </c>
      <c r="K311" s="39">
        <f ca="1">IF(J311&gt;$J$2,1,IF(B311=B312,1*K312,B311*K312)/VLOOKUP(J311,Moeda!A$3:D$24,4,TRUE))</f>
        <v>2.1189038047655356E-2</v>
      </c>
      <c r="L311" s="18">
        <f ca="1">VLOOKUP(J311,Moeda!A$3:D$24,4,TRUE)</f>
        <v>1</v>
      </c>
    </row>
    <row r="312" spans="1:12" s="18" customFormat="1" ht="20.100000000000001" customHeight="1" x14ac:dyDescent="0.2">
      <c r="A312" s="34">
        <v>33512</v>
      </c>
      <c r="B312" s="35">
        <f>IF($A312&gt;=$F$2,VLOOKUP($A312,'IPCA-E'!$A$3:$F$1000,3,FALSE),VLOOKUP($A312,FADT!$A$3:$C$1000,3,FALSE))</f>
        <v>1.1977</v>
      </c>
      <c r="C312" s="40">
        <f>IF($A312&gt;=$F$2,VLOOKUP($A312,'IPCA-E'!$A$3:$F$1000,4,FALSE),VLOOKUP($A312,FADT!$A$3:$C$1000,2,FALSE))</f>
        <v>19.77</v>
      </c>
      <c r="D312" s="35">
        <f t="shared" si="8"/>
        <v>49897.118197510055</v>
      </c>
      <c r="E312" s="22"/>
      <c r="F312" s="37"/>
      <c r="I312" s="24">
        <v>310</v>
      </c>
      <c r="J312" s="38">
        <f t="shared" ca="1" si="9"/>
        <v>33512</v>
      </c>
      <c r="K312" s="39">
        <f ca="1">IF(J312&gt;$J$2,1,IF(B312=B313,1*K313,B312*K313)/VLOOKUP(J312,Moeda!A$3:D$24,4,TRUE))</f>
        <v>1.8144406617276381E-2</v>
      </c>
      <c r="L312" s="18">
        <f ca="1">VLOOKUP(J312,Moeda!A$3:D$24,4,TRUE)</f>
        <v>1</v>
      </c>
    </row>
    <row r="313" spans="1:12" s="18" customFormat="1" ht="20.100000000000001" customHeight="1" x14ac:dyDescent="0.2">
      <c r="A313" s="34">
        <v>33543</v>
      </c>
      <c r="B313" s="35">
        <f>IF($A313&gt;=$F$2,VLOOKUP($A313,'IPCA-E'!$A$3:$F$1000,3,FALSE),VLOOKUP($A313,FADT!$A$3:$C$1000,3,FALSE))</f>
        <v>1.3051999999999999</v>
      </c>
      <c r="C313" s="40">
        <f>IF($A313&gt;=$F$2,VLOOKUP($A313,'IPCA-E'!$A$3:$F$1000,4,FALSE),VLOOKUP($A313,FADT!$A$3:$C$1000,2,FALSE))</f>
        <v>30.519999999999992</v>
      </c>
      <c r="D313" s="35">
        <f t="shared" si="8"/>
        <v>41660.781662778703</v>
      </c>
      <c r="E313" s="22"/>
      <c r="F313" s="37"/>
      <c r="I313" s="24">
        <v>311</v>
      </c>
      <c r="J313" s="38">
        <f t="shared" ca="1" si="9"/>
        <v>33543</v>
      </c>
      <c r="K313" s="39">
        <f ca="1">IF(J313&gt;$J$2,1,IF(B313=B314,1*K314,B313*K314)/VLOOKUP(J313,Moeda!A$3:D$24,4,TRUE))</f>
        <v>1.5149375150101344E-2</v>
      </c>
      <c r="L313" s="18">
        <f ca="1">VLOOKUP(J313,Moeda!A$3:D$24,4,TRUE)</f>
        <v>1</v>
      </c>
    </row>
    <row r="314" spans="1:12" s="18" customFormat="1" ht="20.100000000000001" customHeight="1" x14ac:dyDescent="0.2">
      <c r="A314" s="34">
        <v>33573</v>
      </c>
      <c r="B314" s="35">
        <f>IF($A314&gt;=$F$2,VLOOKUP($A314,'IPCA-E'!$A$3:$F$1000,3,FALSE),VLOOKUP($A314,FADT!$A$3:$C$1000,3,FALSE))</f>
        <v>1.28420003</v>
      </c>
      <c r="C314" s="40">
        <f>IF($A314&gt;=$F$2,VLOOKUP($A314,'IPCA-E'!$A$3:$F$1000,4,FALSE),VLOOKUP($A314,FADT!$A$3:$C$1000,2,FALSE))</f>
        <v>28.420003000000005</v>
      </c>
      <c r="D314" s="35">
        <f t="shared" si="8"/>
        <v>31919.07880997449</v>
      </c>
      <c r="E314" s="22"/>
      <c r="F314" s="37"/>
      <c r="I314" s="24">
        <v>312</v>
      </c>
      <c r="J314" s="38">
        <f t="shared" ca="1" si="9"/>
        <v>33573</v>
      </c>
      <c r="K314" s="39">
        <f ca="1">IF(J314&gt;$J$2,1,IF(B314=B315,1*K315,B314*K315)/VLOOKUP(J314,Moeda!A$3:D$24,4,TRUE))</f>
        <v>1.1606937749081631E-2</v>
      </c>
      <c r="L314" s="18">
        <f ca="1">VLOOKUP(J314,Moeda!A$3:D$24,4,TRUE)</f>
        <v>1</v>
      </c>
    </row>
    <row r="315" spans="1:12" s="18" customFormat="1" ht="20.100000000000001" customHeight="1" x14ac:dyDescent="0.2">
      <c r="A315" s="34">
        <v>33604</v>
      </c>
      <c r="B315" s="35">
        <f>IF($A315&gt;=$F$2,VLOOKUP($A315,'IPCA-E'!$A$3:$F$1000,3,FALSE),VLOOKUP($A315,FADT!$A$3:$C$1000,3,FALSE))</f>
        <v>1.2547999999999999</v>
      </c>
      <c r="C315" s="40">
        <f>IF($A315&gt;=$F$2,VLOOKUP($A315,'IPCA-E'!$A$3:$F$1000,4,FALSE),VLOOKUP($A315,FADT!$A$3:$C$1000,2,FALSE))</f>
        <v>25.47999999999999</v>
      </c>
      <c r="D315" s="35">
        <f t="shared" si="8"/>
        <v>24855.223535522335</v>
      </c>
      <c r="E315" s="22"/>
      <c r="F315" s="37"/>
      <c r="I315" s="24">
        <v>313</v>
      </c>
      <c r="J315" s="38">
        <f t="shared" ca="1" si="9"/>
        <v>33604</v>
      </c>
      <c r="K315" s="39">
        <f ca="1">IF(J315&gt;$J$2,1,IF(B315=B316,1*K316,B315*K316)/VLOOKUP(J315,Moeda!A$3:D$24,4,TRUE))</f>
        <v>9.038263103826303E-3</v>
      </c>
      <c r="L315" s="18">
        <f ca="1">VLOOKUP(J315,Moeda!A$3:D$24,4,TRUE)</f>
        <v>1</v>
      </c>
    </row>
    <row r="316" spans="1:12" s="18" customFormat="1" ht="20.100000000000001" customHeight="1" x14ac:dyDescent="0.2">
      <c r="A316" s="34">
        <v>33635</v>
      </c>
      <c r="B316" s="35">
        <f>IF($A316&gt;=$F$2,VLOOKUP($A316,'IPCA-E'!$A$3:$F$1000,3,FALSE),VLOOKUP($A316,FADT!$A$3:$C$1000,3,FALSE))</f>
        <v>1.2561000200000001</v>
      </c>
      <c r="C316" s="40">
        <f>IF($A316&gt;=$F$2,VLOOKUP($A316,'IPCA-E'!$A$3:$F$1000,4,FALSE),VLOOKUP($A316,FADT!$A$3:$C$1000,2,FALSE))</f>
        <v>25.610002000000009</v>
      </c>
      <c r="D316" s="35">
        <f t="shared" si="8"/>
        <v>19808.115664267083</v>
      </c>
      <c r="E316" s="22"/>
      <c r="F316" s="37"/>
      <c r="I316" s="24">
        <v>314</v>
      </c>
      <c r="J316" s="38">
        <f t="shared" ca="1" si="9"/>
        <v>33635</v>
      </c>
      <c r="K316" s="39">
        <f ca="1">IF(J316&gt;$J$2,1,IF(B316=B317,1*K317,B316*K317)/VLOOKUP(J316,Moeda!A$3:D$24,4,TRUE))</f>
        <v>7.2029511506425756E-3</v>
      </c>
      <c r="L316" s="18">
        <f ca="1">VLOOKUP(J316,Moeda!A$3:D$24,4,TRUE)</f>
        <v>1</v>
      </c>
    </row>
    <row r="317" spans="1:12" s="18" customFormat="1" ht="20.100000000000001" customHeight="1" x14ac:dyDescent="0.2">
      <c r="A317" s="34">
        <v>33664</v>
      </c>
      <c r="B317" s="35">
        <f>IF($A317&gt;=$F$2,VLOOKUP($A317,'IPCA-E'!$A$3:$F$1000,3,FALSE),VLOOKUP($A317,FADT!$A$3:$C$1000,3,FALSE))</f>
        <v>1.24270006</v>
      </c>
      <c r="C317" s="40">
        <f>IF($A317&gt;=$F$2,VLOOKUP($A317,'IPCA-E'!$A$3:$F$1000,4,FALSE),VLOOKUP($A317,FADT!$A$3:$C$1000,2,FALSE))</f>
        <v>24.270005999999999</v>
      </c>
      <c r="D317" s="35">
        <f t="shared" si="8"/>
        <v>15769.536938839537</v>
      </c>
      <c r="E317" s="22"/>
      <c r="F317" s="37"/>
      <c r="I317" s="24">
        <v>315</v>
      </c>
      <c r="J317" s="38">
        <f t="shared" ca="1" si="9"/>
        <v>33664</v>
      </c>
      <c r="K317" s="39">
        <f ca="1">IF(J317&gt;$J$2,1,IF(B317=B318,1*K318,B317*K318)/VLOOKUP(J317,Moeda!A$3:D$24,4,TRUE))</f>
        <v>5.7343770686689227E-3</v>
      </c>
      <c r="L317" s="18">
        <f ca="1">VLOOKUP(J317,Moeda!A$3:D$24,4,TRUE)</f>
        <v>1</v>
      </c>
    </row>
    <row r="318" spans="1:12" s="18" customFormat="1" ht="20.100000000000001" customHeight="1" x14ac:dyDescent="0.2">
      <c r="A318" s="34">
        <v>33695</v>
      </c>
      <c r="B318" s="35">
        <f>IF($A318&gt;=$F$2,VLOOKUP($A318,'IPCA-E'!$A$3:$F$1000,3,FALSE),VLOOKUP($A318,FADT!$A$3:$C$1000,3,FALSE))</f>
        <v>1.2107999599999999</v>
      </c>
      <c r="C318" s="40">
        <f>IF($A318&gt;=$F$2,VLOOKUP($A318,'IPCA-E'!$A$3:$F$1000,4,FALSE),VLOOKUP($A318,FADT!$A$3:$C$1000,2,FALSE))</f>
        <v>21.079995999999991</v>
      </c>
      <c r="D318" s="35">
        <f t="shared" si="8"/>
        <v>12689.73700607976</v>
      </c>
      <c r="E318" s="22"/>
      <c r="F318" s="37"/>
      <c r="I318" s="24">
        <v>316</v>
      </c>
      <c r="J318" s="38">
        <f t="shared" ca="1" si="9"/>
        <v>33695</v>
      </c>
      <c r="K318" s="39">
        <f ca="1">IF(J318&gt;$J$2,1,IF(B318=B319,1*K319,B318*K319)/VLOOKUP(J318,Moeda!A$3:D$24,4,TRUE))</f>
        <v>4.6144498203926397E-3</v>
      </c>
      <c r="L318" s="18">
        <f ca="1">VLOOKUP(J318,Moeda!A$3:D$24,4,TRUE)</f>
        <v>1</v>
      </c>
    </row>
    <row r="319" spans="1:12" s="18" customFormat="1" ht="20.100000000000001" customHeight="1" x14ac:dyDescent="0.2">
      <c r="A319" s="34">
        <v>33725</v>
      </c>
      <c r="B319" s="35">
        <f>IF($A319&gt;=$F$2,VLOOKUP($A319,'IPCA-E'!$A$3:$F$1000,3,FALSE),VLOOKUP($A319,FADT!$A$3:$C$1000,3,FALSE))</f>
        <v>1.1980999699999999</v>
      </c>
      <c r="C319" s="40">
        <f>IF($A319&gt;=$F$2,VLOOKUP($A319,'IPCA-E'!$A$3:$F$1000,4,FALSE),VLOOKUP($A319,FADT!$A$3:$C$1000,2,FALSE))</f>
        <v>19.809996999999989</v>
      </c>
      <c r="D319" s="35">
        <f t="shared" si="8"/>
        <v>10480.457074081636</v>
      </c>
      <c r="E319" s="22"/>
      <c r="F319" s="37"/>
      <c r="I319" s="24">
        <v>317</v>
      </c>
      <c r="J319" s="38">
        <f t="shared" ca="1" si="9"/>
        <v>33725</v>
      </c>
      <c r="K319" s="39">
        <f ca="1">IF(J319&gt;$J$2,1,IF(B319=B320,1*K320,B319*K320)/VLOOKUP(J319,Moeda!A$3:D$24,4,TRUE))</f>
        <v>3.8110752996660491E-3</v>
      </c>
      <c r="L319" s="18">
        <f ca="1">VLOOKUP(J319,Moeda!A$3:D$24,4,TRUE)</f>
        <v>1</v>
      </c>
    </row>
    <row r="320" spans="1:12" s="18" customFormat="1" ht="20.100000000000001" customHeight="1" x14ac:dyDescent="0.2">
      <c r="A320" s="34">
        <v>33756</v>
      </c>
      <c r="B320" s="35">
        <f>IF($A320&gt;=$F$2,VLOOKUP($A320,'IPCA-E'!$A$3:$F$1000,3,FALSE),VLOOKUP($A320,FADT!$A$3:$C$1000,3,FALSE))</f>
        <v>1.21049636</v>
      </c>
      <c r="C320" s="40">
        <f>IF($A320&gt;=$F$2,VLOOKUP($A320,'IPCA-E'!$A$3:$F$1000,4,FALSE),VLOOKUP($A320,FADT!$A$3:$C$1000,2,FALSE))</f>
        <v>21.049636000000007</v>
      </c>
      <c r="D320" s="35">
        <f t="shared" si="8"/>
        <v>8747.5647579572487</v>
      </c>
      <c r="E320" s="22"/>
      <c r="F320" s="37"/>
      <c r="I320" s="24">
        <v>318</v>
      </c>
      <c r="J320" s="38">
        <f t="shared" ca="1" si="9"/>
        <v>33756</v>
      </c>
      <c r="K320" s="39">
        <f ca="1">IF(J320&gt;$J$2,1,IF(B320=B321,1*K321,B320*K321)/VLOOKUP(J320,Moeda!A$3:D$24,4,TRUE))</f>
        <v>3.1809326392571811E-3</v>
      </c>
      <c r="L320" s="18">
        <f ca="1">VLOOKUP(J320,Moeda!A$3:D$24,4,TRUE)</f>
        <v>1</v>
      </c>
    </row>
    <row r="321" spans="1:12" s="18" customFormat="1" ht="20.100000000000001" customHeight="1" x14ac:dyDescent="0.2">
      <c r="A321" s="34">
        <v>33786</v>
      </c>
      <c r="B321" s="35">
        <f>IF($A321&gt;=$F$2,VLOOKUP($A321,'IPCA-E'!$A$3:$F$1000,3,FALSE),VLOOKUP($A321,FADT!$A$3:$C$1000,3,FALSE))</f>
        <v>1.2369000000000001</v>
      </c>
      <c r="C321" s="40">
        <f>IF($A321&gt;=$F$2,VLOOKUP($A321,'IPCA-E'!$A$3:$F$1000,4,FALSE),VLOOKUP($A321,FADT!$A$3:$C$1000,2,FALSE))</f>
        <v>23.690000000000012</v>
      </c>
      <c r="D321" s="35">
        <f t="shared" si="8"/>
        <v>7226.4279736927492</v>
      </c>
      <c r="E321" s="22"/>
      <c r="F321" s="37"/>
      <c r="I321" s="24">
        <v>319</v>
      </c>
      <c r="J321" s="38">
        <f t="shared" ca="1" si="9"/>
        <v>33786</v>
      </c>
      <c r="K321" s="39">
        <f ca="1">IF(J321&gt;$J$2,1,IF(B321=B322,1*K322,B321*K322)/VLOOKUP(J321,Moeda!A$3:D$24,4,TRUE))</f>
        <v>2.6277919904337268E-3</v>
      </c>
      <c r="L321" s="18">
        <f ca="1">VLOOKUP(J321,Moeda!A$3:D$24,4,TRUE)</f>
        <v>1</v>
      </c>
    </row>
    <row r="322" spans="1:12" s="18" customFormat="1" ht="20.100000000000001" customHeight="1" x14ac:dyDescent="0.2">
      <c r="A322" s="34">
        <v>33817</v>
      </c>
      <c r="B322" s="35">
        <f>IF($A322&gt;=$F$2,VLOOKUP($A322,'IPCA-E'!$A$3:$F$1000,3,FALSE),VLOOKUP($A322,FADT!$A$3:$C$1000,3,FALSE))</f>
        <v>1.23219999</v>
      </c>
      <c r="C322" s="40">
        <f>IF($A322&gt;=$F$2,VLOOKUP($A322,'IPCA-E'!$A$3:$F$1000,4,FALSE),VLOOKUP($A322,FADT!$A$3:$C$1000,2,FALSE))</f>
        <v>23.219999000000001</v>
      </c>
      <c r="D322" s="35">
        <f t="shared" si="8"/>
        <v>5842.3704209659218</v>
      </c>
      <c r="E322" s="22"/>
      <c r="F322" s="37"/>
      <c r="I322" s="24">
        <v>320</v>
      </c>
      <c r="J322" s="38">
        <f t="shared" ca="1" si="9"/>
        <v>33817</v>
      </c>
      <c r="K322" s="39">
        <f ca="1">IF(J322&gt;$J$2,1,IF(B322=B323,1*K323,B322*K323)/VLOOKUP(J322,Moeda!A$3:D$24,4,TRUE))</f>
        <v>2.1244983348966988E-3</v>
      </c>
      <c r="L322" s="18">
        <f ca="1">VLOOKUP(J322,Moeda!A$3:D$24,4,TRUE)</f>
        <v>1</v>
      </c>
    </row>
    <row r="323" spans="1:12" s="18" customFormat="1" ht="20.100000000000001" customHeight="1" x14ac:dyDescent="0.2">
      <c r="A323" s="34">
        <v>33848</v>
      </c>
      <c r="B323" s="35">
        <f>IF($A323&gt;=$F$2,VLOOKUP($A323,'IPCA-E'!$A$3:$F$1000,3,FALSE),VLOOKUP($A323,FADT!$A$3:$C$1000,3,FALSE))</f>
        <v>1.2538000600000001</v>
      </c>
      <c r="C323" s="40">
        <f>IF($A323&gt;=$F$2,VLOOKUP($A323,'IPCA-E'!$A$3:$F$1000,4,FALSE),VLOOKUP($A323,FADT!$A$3:$C$1000,2,FALSE))</f>
        <v>25.380006000000009</v>
      </c>
      <c r="D323" s="35">
        <f t="shared" ref="D323:D338" si="10">IF(C323="",1,B323*D324)</f>
        <v>4741.4141116540031</v>
      </c>
      <c r="E323" s="22"/>
      <c r="F323" s="37"/>
      <c r="I323" s="24">
        <v>321</v>
      </c>
      <c r="J323" s="38">
        <f t="shared" ref="J323:J386" ca="1" si="11">IF(CELL("tipo",B323)="v",A323,"")</f>
        <v>33848</v>
      </c>
      <c r="K323" s="39">
        <f ca="1">IF(J323&gt;$J$2,1,IF(B323=B324,1*K324,B323*K324)/VLOOKUP(J323,Moeda!A$3:D$24,4,TRUE))</f>
        <v>1.7241505860560013E-3</v>
      </c>
      <c r="L323" s="18">
        <f ca="1">VLOOKUP(J323,Moeda!A$3:D$24,4,TRUE)</f>
        <v>1</v>
      </c>
    </row>
    <row r="324" spans="1:12" s="18" customFormat="1" ht="20.100000000000001" customHeight="1" x14ac:dyDescent="0.2">
      <c r="A324" s="34">
        <v>33878</v>
      </c>
      <c r="B324" s="35">
        <f>IF($A324&gt;=$F$2,VLOOKUP($A324,'IPCA-E'!$A$3:$F$1000,3,FALSE),VLOOKUP($A324,FADT!$A$3:$C$1000,3,FALSE))</f>
        <v>1.25069998</v>
      </c>
      <c r="C324" s="40">
        <f>IF($A324&gt;=$F$2,VLOOKUP($A324,'IPCA-E'!$A$3:$F$1000,4,FALSE),VLOOKUP($A324,FADT!$A$3:$C$1000,2,FALSE))</f>
        <v>25.069998000000005</v>
      </c>
      <c r="D324" s="35">
        <f t="shared" si="10"/>
        <v>3781.6349375944383</v>
      </c>
      <c r="E324" s="22"/>
      <c r="F324" s="37"/>
      <c r="I324" s="24">
        <v>322</v>
      </c>
      <c r="J324" s="38">
        <f t="shared" ca="1" si="11"/>
        <v>33878</v>
      </c>
      <c r="K324" s="39">
        <f ca="1">IF(J324&gt;$J$2,1,IF(B324=B325,1*K325,B324*K325)/VLOOKUP(J324,Moeda!A$3:D$24,4,TRUE))</f>
        <v>1.3751399773070684E-3</v>
      </c>
      <c r="L324" s="18">
        <f ca="1">VLOOKUP(J324,Moeda!A$3:D$24,4,TRUE)</f>
        <v>1</v>
      </c>
    </row>
    <row r="325" spans="1:12" s="18" customFormat="1" ht="20.100000000000001" customHeight="1" x14ac:dyDescent="0.2">
      <c r="A325" s="34">
        <v>33909</v>
      </c>
      <c r="B325" s="35">
        <f>IF($A325&gt;=$F$2,VLOOKUP($A325,'IPCA-E'!$A$3:$F$1000,3,FALSE),VLOOKUP($A325,FADT!$A$3:$C$1000,3,FALSE))</f>
        <v>1.2329000299999999</v>
      </c>
      <c r="C325" s="40">
        <f>IF($A325&gt;=$F$2,VLOOKUP($A325,'IPCA-E'!$A$3:$F$1000,4,FALSE),VLOOKUP($A325,FADT!$A$3:$C$1000,2,FALSE))</f>
        <v>23.290002999999992</v>
      </c>
      <c r="D325" s="35">
        <f t="shared" si="10"/>
        <v>3023.6147741798463</v>
      </c>
      <c r="E325" s="22"/>
      <c r="F325" s="37"/>
      <c r="I325" s="24">
        <v>323</v>
      </c>
      <c r="J325" s="38">
        <f t="shared" ca="1" si="11"/>
        <v>33909</v>
      </c>
      <c r="K325" s="39">
        <f ca="1">IF(J325&gt;$J$2,1,IF(B325=B326,1*K326,B325*K326)/VLOOKUP(J325,Moeda!A$3:D$24,4,TRUE))</f>
        <v>1.099496281519944E-3</v>
      </c>
      <c r="L325" s="18">
        <f ca="1">VLOOKUP(J325,Moeda!A$3:D$24,4,TRUE)</f>
        <v>1</v>
      </c>
    </row>
    <row r="326" spans="1:12" s="18" customFormat="1" ht="20.100000000000001" customHeight="1" x14ac:dyDescent="0.2">
      <c r="A326" s="34">
        <v>33939</v>
      </c>
      <c r="B326" s="35">
        <f>IF($A326&gt;=$F$2,VLOOKUP($A326,'IPCA-E'!$A$3:$F$1000,3,FALSE),VLOOKUP($A326,FADT!$A$3:$C$1000,3,FALSE))</f>
        <v>1.2394999799999999</v>
      </c>
      <c r="C326" s="40">
        <f>IF($A326&gt;=$F$2,VLOOKUP($A326,'IPCA-E'!$A$3:$F$1000,4,FALSE),VLOOKUP($A326,FADT!$A$3:$C$1000,2,FALSE))</f>
        <v>23.949997999999994</v>
      </c>
      <c r="D326" s="35">
        <f t="shared" si="10"/>
        <v>2452.4411554924259</v>
      </c>
      <c r="E326" s="22"/>
      <c r="F326" s="37"/>
      <c r="I326" s="24">
        <v>324</v>
      </c>
      <c r="J326" s="38">
        <f t="shared" ca="1" si="11"/>
        <v>33939</v>
      </c>
      <c r="K326" s="39">
        <f ca="1">IF(J326&gt;$J$2,1,IF(B326=B327,1*K327,B326*K327)/VLOOKUP(J326,Moeda!A$3:D$24,4,TRUE))</f>
        <v>8.9179678381542753E-4</v>
      </c>
      <c r="L326" s="18">
        <f ca="1">VLOOKUP(J326,Moeda!A$3:D$24,4,TRUE)</f>
        <v>1</v>
      </c>
    </row>
    <row r="327" spans="1:12" s="18" customFormat="1" ht="20.100000000000001" customHeight="1" x14ac:dyDescent="0.2">
      <c r="A327" s="34">
        <v>33970</v>
      </c>
      <c r="B327" s="35">
        <f>IF($A327&gt;=$F$2,VLOOKUP($A327,'IPCA-E'!$A$3:$F$1000,3,FALSE),VLOOKUP($A327,FADT!$A$3:$C$1000,3,FALSE))</f>
        <v>1.2676000000000001</v>
      </c>
      <c r="C327" s="40">
        <f>IF($A327&gt;=$F$2,VLOOKUP($A327,'IPCA-E'!$A$3:$F$1000,4,FALSE),VLOOKUP($A327,FADT!$A$3:$C$1000,2,FALSE))</f>
        <v>26.760000000000005</v>
      </c>
      <c r="D327" s="35">
        <f t="shared" si="10"/>
        <v>1978.5729689906295</v>
      </c>
      <c r="E327" s="44" t="s">
        <v>45</v>
      </c>
      <c r="F327" s="37"/>
      <c r="I327" s="24">
        <v>325</v>
      </c>
      <c r="J327" s="38">
        <f t="shared" ca="1" si="11"/>
        <v>33970</v>
      </c>
      <c r="K327" s="39">
        <f ca="1">IF(J327&gt;$J$2,1,IF(B327=B328,1*K328,B327*K328)/VLOOKUP(J327,Moeda!A$3:D$24,4,TRUE))</f>
        <v>7.1948107963295616E-4</v>
      </c>
      <c r="L327" s="18">
        <f ca="1">VLOOKUP(J327,Moeda!A$3:D$24,4,TRUE)</f>
        <v>1</v>
      </c>
    </row>
    <row r="328" spans="1:12" s="18" customFormat="1" ht="20.100000000000001" customHeight="1" x14ac:dyDescent="0.2">
      <c r="A328" s="34">
        <v>34001</v>
      </c>
      <c r="B328" s="35">
        <f>IF($A328&gt;=$F$2,VLOOKUP($A328,'IPCA-E'!$A$3:$F$1000,3,FALSE),VLOOKUP($A328,FADT!$A$3:$C$1000,3,FALSE))</f>
        <v>1.264</v>
      </c>
      <c r="C328" s="40">
        <f>IF($A328&gt;=$F$2,VLOOKUP($A328,'IPCA-E'!$A$3:$F$1000,4,FALSE),VLOOKUP($A328,FADT!$A$3:$C$1000,2,FALSE))</f>
        <v>26.400000000000002</v>
      </c>
      <c r="D328" s="35">
        <f t="shared" si="10"/>
        <v>1560.8811683422448</v>
      </c>
      <c r="E328" s="22"/>
      <c r="F328" s="37"/>
      <c r="I328" s="24">
        <v>326</v>
      </c>
      <c r="J328" s="38">
        <f t="shared" ca="1" si="11"/>
        <v>34001</v>
      </c>
      <c r="K328" s="39">
        <f ca="1">IF(J328&gt;$J$2,1,IF(B328=B329,1*K329,B328*K329)/VLOOKUP(J328,Moeda!A$3:D$24,4,TRUE))</f>
        <v>5.675931521244526E-4</v>
      </c>
      <c r="L328" s="18">
        <f ca="1">VLOOKUP(J328,Moeda!A$3:D$24,4,TRUE)</f>
        <v>1</v>
      </c>
    </row>
    <row r="329" spans="1:12" s="18" customFormat="1" ht="20.100000000000001" customHeight="1" x14ac:dyDescent="0.2">
      <c r="A329" s="34">
        <v>34029</v>
      </c>
      <c r="B329" s="35">
        <f>IF($A329&gt;=$F$2,VLOOKUP($A329,'IPCA-E'!$A$3:$F$1000,3,FALSE),VLOOKUP($A329,FADT!$A$3:$C$1000,3,FALSE))</f>
        <v>1.2581</v>
      </c>
      <c r="C329" s="40">
        <f>IF($A329&gt;=$F$2,VLOOKUP($A329,'IPCA-E'!$A$3:$F$1000,4,FALSE),VLOOKUP($A329,FADT!$A$3:$C$1000,2,FALSE))</f>
        <v>25.81</v>
      </c>
      <c r="D329" s="35">
        <f t="shared" si="10"/>
        <v>1234.8743420429153</v>
      </c>
      <c r="E329" s="22"/>
      <c r="F329" s="37"/>
      <c r="I329" s="24">
        <v>327</v>
      </c>
      <c r="J329" s="38">
        <f t="shared" ca="1" si="11"/>
        <v>34029</v>
      </c>
      <c r="K329" s="39">
        <f ca="1">IF(J329&gt;$J$2,1,IF(B329=B330,1*K330,B329*K330)/VLOOKUP(J329,Moeda!A$3:D$24,4,TRUE))</f>
        <v>4.4904521528833276E-4</v>
      </c>
      <c r="L329" s="18">
        <f ca="1">VLOOKUP(J329,Moeda!A$3:D$24,4,TRUE)</f>
        <v>1</v>
      </c>
    </row>
    <row r="330" spans="1:12" s="18" customFormat="1" ht="20.100000000000001" customHeight="1" x14ac:dyDescent="0.2">
      <c r="A330" s="34">
        <v>34060</v>
      </c>
      <c r="B330" s="35">
        <f>IF($A330&gt;=$F$2,VLOOKUP($A330,'IPCA-E'!$A$3:$F$1000,3,FALSE),VLOOKUP($A330,FADT!$A$3:$C$1000,3,FALSE))</f>
        <v>1.2822</v>
      </c>
      <c r="C330" s="40">
        <f>IF($A330&gt;=$F$2,VLOOKUP($A330,'IPCA-E'!$A$3:$F$1000,4,FALSE),VLOOKUP($A330,FADT!$A$3:$C$1000,2,FALSE))</f>
        <v>28.22</v>
      </c>
      <c r="D330" s="35">
        <f t="shared" si="10"/>
        <v>981.53910026461745</v>
      </c>
      <c r="E330" s="22"/>
      <c r="F330" s="37"/>
      <c r="I330" s="24">
        <v>328</v>
      </c>
      <c r="J330" s="38">
        <f t="shared" ca="1" si="11"/>
        <v>34060</v>
      </c>
      <c r="K330" s="39">
        <f ca="1">IF(J330&gt;$J$2,1,IF(B330=B331,1*K331,B330*K331)/VLOOKUP(J330,Moeda!A$3:D$24,4,TRUE))</f>
        <v>3.5692330918713356E-4</v>
      </c>
      <c r="L330" s="18">
        <f ca="1">VLOOKUP(J330,Moeda!A$3:D$24,4,TRUE)</f>
        <v>1</v>
      </c>
    </row>
    <row r="331" spans="1:12" s="18" customFormat="1" ht="20.100000000000001" customHeight="1" x14ac:dyDescent="0.2">
      <c r="A331" s="34">
        <v>34090</v>
      </c>
      <c r="B331" s="35">
        <f>IF($A331&gt;=$F$2,VLOOKUP($A331,'IPCA-E'!$A$3:$F$1000,3,FALSE),VLOOKUP($A331,FADT!$A$3:$C$1000,3,FALSE))</f>
        <v>1.2867999999999999</v>
      </c>
      <c r="C331" s="40">
        <f>IF($A331&gt;=$F$2,VLOOKUP($A331,'IPCA-E'!$A$3:$F$1000,4,FALSE),VLOOKUP($A331,FADT!$A$3:$C$1000,2,FALSE))</f>
        <v>28.679999999999993</v>
      </c>
      <c r="D331" s="35">
        <f t="shared" si="10"/>
        <v>765.51169884933506</v>
      </c>
      <c r="E331" s="22"/>
      <c r="F331" s="37"/>
      <c r="I331" s="24">
        <v>329</v>
      </c>
      <c r="J331" s="38">
        <f t="shared" ca="1" si="11"/>
        <v>34090</v>
      </c>
      <c r="K331" s="39">
        <f ca="1">IF(J331&gt;$J$2,1,IF(B331=B332,1*K332,B331*K332)/VLOOKUP(J331,Moeda!A$3:D$24,4,TRUE))</f>
        <v>2.7836789049066727E-4</v>
      </c>
      <c r="L331" s="18">
        <f ca="1">VLOOKUP(J331,Moeda!A$3:D$24,4,TRUE)</f>
        <v>1</v>
      </c>
    </row>
    <row r="332" spans="1:12" s="18" customFormat="1" ht="20.100000000000001" customHeight="1" x14ac:dyDescent="0.2">
      <c r="A332" s="34">
        <v>34121</v>
      </c>
      <c r="B332" s="35">
        <f>IF($A332&gt;=$F$2,VLOOKUP($A332,'IPCA-E'!$A$3:$F$1000,3,FALSE),VLOOKUP($A332,FADT!$A$3:$C$1000,3,FALSE))</f>
        <v>1.3008</v>
      </c>
      <c r="C332" s="40">
        <f>IF($A332&gt;=$F$2,VLOOKUP($A332,'IPCA-E'!$A$3:$F$1000,4,FALSE),VLOOKUP($A332,FADT!$A$3:$C$1000,2,FALSE))</f>
        <v>30.079999999999995</v>
      </c>
      <c r="D332" s="35">
        <f t="shared" si="10"/>
        <v>594.89563168272855</v>
      </c>
      <c r="E332" s="22"/>
      <c r="F332" s="37"/>
      <c r="I332" s="24">
        <v>330</v>
      </c>
      <c r="J332" s="38">
        <f t="shared" ca="1" si="11"/>
        <v>34121</v>
      </c>
      <c r="K332" s="39">
        <f ca="1">IF(J332&gt;$J$2,1,IF(B332=B333,1*K333,B332*K333)/VLOOKUP(J332,Moeda!A$3:D$24,4,TRUE))</f>
        <v>2.1632568424826491E-4</v>
      </c>
      <c r="L332" s="18">
        <f ca="1">VLOOKUP(J332,Moeda!A$3:D$24,4,TRUE)</f>
        <v>1</v>
      </c>
    </row>
    <row r="333" spans="1:12" s="18" customFormat="1" ht="20.100000000000001" customHeight="1" x14ac:dyDescent="0.2">
      <c r="A333" s="34">
        <v>34151</v>
      </c>
      <c r="B333" s="35">
        <f>IF($A333&gt;=$F$2,VLOOKUP($A333,'IPCA-E'!$A$3:$F$1000,3,FALSE),VLOOKUP($A333,FADT!$A$3:$C$1000,3,FALSE))</f>
        <v>1.3037000000000001</v>
      </c>
      <c r="C333" s="40">
        <f>IF($A333&gt;=$F$2,VLOOKUP($A333,'IPCA-E'!$A$3:$F$1000,4,FALSE),VLOOKUP($A333,FADT!$A$3:$C$1000,2,FALSE))</f>
        <v>30.370000000000008</v>
      </c>
      <c r="D333" s="35">
        <f t="shared" si="10"/>
        <v>457.33059016199923</v>
      </c>
      <c r="E333" s="44" t="s">
        <v>45</v>
      </c>
      <c r="F333" s="37"/>
      <c r="I333" s="24">
        <v>331</v>
      </c>
      <c r="J333" s="38">
        <f t="shared" ca="1" si="11"/>
        <v>34151</v>
      </c>
      <c r="K333" s="39">
        <f ca="1">IF(J333&gt;$J$2,1,IF(B333=B334,1*K334,B333*K334)/VLOOKUP(J333,Moeda!A$3:D$24,4,TRUE))</f>
        <v>1.6630203278618152E-4</v>
      </c>
      <c r="L333" s="18">
        <f ca="1">VLOOKUP(J333,Moeda!A$3:D$24,4,TRUE)</f>
        <v>1</v>
      </c>
    </row>
    <row r="334" spans="1:12" s="49" customFormat="1" ht="20.100000000000001" customHeight="1" x14ac:dyDescent="0.2">
      <c r="A334" s="45">
        <v>34182</v>
      </c>
      <c r="B334" s="35">
        <f>IF($A334&gt;=$F$2,VLOOKUP($A334,'IPCA-E'!$A$3:$F$1000,3,FALSE),VLOOKUP($A334,FADT!$A$3:$C$1000,3,FALSE))</f>
        <v>1.3333999999999999</v>
      </c>
      <c r="C334" s="40">
        <f>IF($A334&gt;=$F$2,VLOOKUP($A334,'IPCA-E'!$A$3:$F$1000,4,FALSE),VLOOKUP($A334,FADT!$A$3:$C$1000,2,FALSE))</f>
        <v>33.339999999999996</v>
      </c>
      <c r="D334" s="35">
        <f t="shared" si="10"/>
        <v>350.79434698320102</v>
      </c>
      <c r="E334" s="46" t="s">
        <v>39</v>
      </c>
      <c r="F334" s="47"/>
      <c r="G334" s="44" t="s">
        <v>45</v>
      </c>
      <c r="H334" s="48"/>
      <c r="I334" s="24">
        <v>332</v>
      </c>
      <c r="J334" s="38">
        <f t="shared" ca="1" si="11"/>
        <v>34182</v>
      </c>
      <c r="K334" s="39">
        <f ca="1">IF(J334&gt;$J$2,1,IF(B334=B335,1*K335,B334*K335)/VLOOKUP(J334,Moeda!A$3:D$24,4,TRUE))</f>
        <v>1.2756158072116399E-4</v>
      </c>
      <c r="L334" s="18">
        <f ca="1">VLOOKUP(J334,Moeda!A$3:D$24,4,TRUE)</f>
        <v>1000</v>
      </c>
    </row>
    <row r="335" spans="1:12" s="18" customFormat="1" ht="20.100000000000001" customHeight="1" x14ac:dyDescent="0.2">
      <c r="A335" s="34">
        <v>34213</v>
      </c>
      <c r="B335" s="35">
        <f>IF($A335&gt;=$F$2,VLOOKUP($A335,'IPCA-E'!$A$3:$F$1000,3,FALSE),VLOOKUP($A335,FADT!$A$3:$C$1000,3,FALSE))</f>
        <v>1.3462000000000001</v>
      </c>
      <c r="C335" s="40">
        <f>IF($A335&gt;=$F$2,VLOOKUP($A335,'IPCA-E'!$A$3:$F$1000,4,FALSE),VLOOKUP($A335,FADT!$A$3:$C$1000,2,FALSE))</f>
        <v>34.620000000000005</v>
      </c>
      <c r="D335" s="35">
        <f t="shared" si="10"/>
        <v>263.08260610709544</v>
      </c>
      <c r="E335" s="22"/>
      <c r="F335" s="37"/>
      <c r="I335" s="24">
        <v>333</v>
      </c>
      <c r="J335" s="38">
        <f t="shared" ca="1" si="11"/>
        <v>34213</v>
      </c>
      <c r="K335" s="39">
        <f ca="1">IF(J335&gt;$J$2,1,IF(B335=B336,1*K336,B335*K336)/VLOOKUP(J335,Moeda!A$3:D$24,4,TRUE))</f>
        <v>9.5666402220761962E-2</v>
      </c>
      <c r="L335" s="18">
        <f ca="1">VLOOKUP(J335,Moeda!A$3:D$24,4,TRUE)</f>
        <v>1</v>
      </c>
    </row>
    <row r="336" spans="1:12" s="18" customFormat="1" ht="20.100000000000001" customHeight="1" x14ac:dyDescent="0.2">
      <c r="A336" s="34">
        <v>34243</v>
      </c>
      <c r="B336" s="35">
        <f>IF($A336&gt;=$F$2,VLOOKUP($A336,'IPCA-E'!$A$3:$F$1000,3,FALSE),VLOOKUP($A336,FADT!$A$3:$C$1000,3,FALSE))</f>
        <v>1.3653</v>
      </c>
      <c r="C336" s="40">
        <f>IF($A336&gt;=$F$2,VLOOKUP($A336,'IPCA-E'!$A$3:$F$1000,4,FALSE),VLOOKUP($A336,FADT!$A$3:$C$1000,2,FALSE))</f>
        <v>36.529999999999994</v>
      </c>
      <c r="D336" s="35">
        <f t="shared" si="10"/>
        <v>195.42609278494683</v>
      </c>
      <c r="E336" s="22"/>
      <c r="F336" s="37"/>
      <c r="I336" s="24">
        <v>334</v>
      </c>
      <c r="J336" s="38">
        <f t="shared" ca="1" si="11"/>
        <v>34243</v>
      </c>
      <c r="K336" s="39">
        <f ca="1">IF(J336&gt;$J$2,1,IF(B336=B337,1*K337,B336*K337)/VLOOKUP(J336,Moeda!A$3:D$24,4,TRUE))</f>
        <v>7.1064033739980659E-2</v>
      </c>
      <c r="L336" s="18">
        <f ca="1">VLOOKUP(J336,Moeda!A$3:D$24,4,TRUE)</f>
        <v>1</v>
      </c>
    </row>
    <row r="337" spans="1:12" s="18" customFormat="1" ht="20.100000000000001" customHeight="1" x14ac:dyDescent="0.2">
      <c r="A337" s="34">
        <v>34274</v>
      </c>
      <c r="B337" s="35">
        <f>IF($A337&gt;=$F$2,VLOOKUP($A337,'IPCA-E'!$A$3:$F$1000,3,FALSE),VLOOKUP($A337,FADT!$A$3:$C$1000,3,FALSE))</f>
        <v>1.3615999999999999</v>
      </c>
      <c r="C337" s="40">
        <f>IF($A337&gt;=$F$2,VLOOKUP($A337,'IPCA-E'!$A$3:$F$1000,4,FALSE),VLOOKUP($A337,FADT!$A$3:$C$1000,2,FALSE))</f>
        <v>36.159999999999989</v>
      </c>
      <c r="D337" s="35">
        <f t="shared" si="10"/>
        <v>143.13783987764361</v>
      </c>
      <c r="E337" s="22"/>
      <c r="F337" s="37"/>
      <c r="I337" s="24">
        <v>335</v>
      </c>
      <c r="J337" s="38">
        <f t="shared" ca="1" si="11"/>
        <v>34274</v>
      </c>
      <c r="K337" s="39">
        <f ca="1">IF(J337&gt;$J$2,1,IF(B337=B338,1*K338,B337*K338)/VLOOKUP(J337,Moeda!A$3:D$24,4,TRUE))</f>
        <v>5.2050123591870404E-2</v>
      </c>
      <c r="L337" s="18">
        <f ca="1">VLOOKUP(J337,Moeda!A$3:D$24,4,TRUE)</f>
        <v>1</v>
      </c>
    </row>
    <row r="338" spans="1:12" s="18" customFormat="1" ht="20.100000000000001" customHeight="1" x14ac:dyDescent="0.2">
      <c r="A338" s="34">
        <v>34304</v>
      </c>
      <c r="B338" s="35">
        <f>IF($A338&gt;=$F$2,VLOOKUP($A338,'IPCA-E'!$A$3:$F$1000,3,FALSE),VLOOKUP($A338,FADT!$A$3:$C$1000,3,FALSE))</f>
        <v>1.3680000000000001</v>
      </c>
      <c r="C338" s="40">
        <f>IF($A338&gt;=$F$2,VLOOKUP($A338,'IPCA-E'!$A$3:$F$1000,4,FALSE),VLOOKUP($A338,FADT!$A$3:$C$1000,2,FALSE))</f>
        <v>36.800000000000011</v>
      </c>
      <c r="D338" s="35">
        <f t="shared" si="10"/>
        <v>105.12473551530817</v>
      </c>
      <c r="E338" s="22"/>
      <c r="F338" s="37"/>
      <c r="I338" s="24">
        <v>336</v>
      </c>
      <c r="J338" s="38">
        <f t="shared" ca="1" si="11"/>
        <v>34304</v>
      </c>
      <c r="K338" s="39">
        <f ca="1">IF(J338&gt;$J$2,1,IF(B338=B339,1*K339,B338*K339)/VLOOKUP(J338,Moeda!A$3:D$24,4,TRUE))</f>
        <v>3.8227176551021154E-2</v>
      </c>
      <c r="L338" s="18">
        <f ca="1">VLOOKUP(J338,Moeda!A$3:D$24,4,TRUE)</f>
        <v>1</v>
      </c>
    </row>
    <row r="339" spans="1:12" ht="20.100000000000001" customHeight="1" x14ac:dyDescent="0.2">
      <c r="A339" s="50">
        <v>34335</v>
      </c>
      <c r="B339" s="35">
        <f>IF($A339&gt;=$F$2,VLOOKUP($A339,'IPCA-E'!$A$3:$F$1000,3,FALSE),VLOOKUP($A339,FADT!$A$3:$C$1000,3,FALSE))</f>
        <v>1.4144000000000001</v>
      </c>
      <c r="C339" s="40">
        <f>IF($A339&gt;=$F$2,VLOOKUP($A339,'IPCA-E'!$A$3:$F$1000,4,FALSE),VLOOKUP($A339,FADT!$A$3:$C$1000,2,FALSE))</f>
        <v>41.440000000000012</v>
      </c>
      <c r="D339" s="35">
        <f t="shared" ref="D339:D344" si="12">IF(C339="",1,B339*D340)</f>
        <v>76.845566897155095</v>
      </c>
      <c r="E339" s="44" t="s">
        <v>41</v>
      </c>
      <c r="F339" s="51" t="s">
        <v>32</v>
      </c>
      <c r="I339" s="24">
        <v>337</v>
      </c>
      <c r="J339" s="38">
        <f t="shared" ca="1" si="11"/>
        <v>34335</v>
      </c>
      <c r="K339" s="39">
        <f ca="1">IF(J339&gt;$J$2,1,IF(B339=B340,1*K340,B339*K340)/VLOOKUP(J339,Moeda!A$3:D$24,4,TRUE))</f>
        <v>2.7943842508056399E-2</v>
      </c>
      <c r="L339" s="18">
        <f ca="1">VLOOKUP(J339,Moeda!A$3:D$24,4,TRUE)</f>
        <v>1</v>
      </c>
    </row>
    <row r="340" spans="1:12" ht="20.100000000000001" customHeight="1" x14ac:dyDescent="0.2">
      <c r="A340" s="34">
        <v>34366</v>
      </c>
      <c r="B340" s="35">
        <f>IF($A340&gt;=$F$2,VLOOKUP($A340,'IPCA-E'!$A$3:$F$1000,3,FALSE),VLOOKUP($A340,FADT!$A$3:$C$1000,3,FALSE))</f>
        <v>1.3986000000000001</v>
      </c>
      <c r="C340" s="40">
        <f>IF($A340&gt;=$F$2,VLOOKUP($A340,'IPCA-E'!$A$3:$F$1000,4,FALSE),VLOOKUP($A340,FADT!$A$3:$C$1000,2,FALSE))</f>
        <v>39.860000000000007</v>
      </c>
      <c r="D340" s="35">
        <f t="shared" si="12"/>
        <v>54.330858948780467</v>
      </c>
      <c r="I340" s="24">
        <v>338</v>
      </c>
      <c r="J340" s="38">
        <f t="shared" ca="1" si="11"/>
        <v>34366</v>
      </c>
      <c r="K340" s="39">
        <f ca="1">IF(J340&gt;$J$2,1,IF(B340=B341,1*K341,B340*K341)/VLOOKUP(J340,Moeda!A$3:D$24,4,TRUE))</f>
        <v>1.9756675981374715E-2</v>
      </c>
      <c r="L340" s="18">
        <f ca="1">VLOOKUP(J340,Moeda!A$3:D$24,4,TRUE)</f>
        <v>1</v>
      </c>
    </row>
    <row r="341" spans="1:12" ht="20.100000000000001" customHeight="1" x14ac:dyDescent="0.2">
      <c r="A341" s="34">
        <v>34394</v>
      </c>
      <c r="B341" s="35">
        <f>IF($A341&gt;=$F$2,VLOOKUP($A341,'IPCA-E'!$A$3:$F$1000,3,FALSE),VLOOKUP($A341,FADT!$A$3:$C$1000,3,FALSE))</f>
        <v>1.4185000000000001</v>
      </c>
      <c r="C341" s="40">
        <f>IF($A341&gt;=$F$2,VLOOKUP($A341,'IPCA-E'!$A$3:$F$1000,4,FALSE),VLOOKUP($A341,FADT!$A$3:$C$1000,2,FALSE))</f>
        <v>41.850000000000009</v>
      </c>
      <c r="D341" s="35">
        <f t="shared" si="12"/>
        <v>38.846602994981026</v>
      </c>
      <c r="E341" s="44" t="s">
        <v>41</v>
      </c>
      <c r="I341" s="24">
        <v>339</v>
      </c>
      <c r="J341" s="38">
        <f t="shared" ca="1" si="11"/>
        <v>34394</v>
      </c>
      <c r="K341" s="39">
        <f ca="1">IF(J341&gt;$J$2,1,IF(B341=B342,1*K342,B341*K342)/VLOOKUP(J341,Moeda!A$3:D$24,4,TRUE))</f>
        <v>1.4126037452720373E-2</v>
      </c>
      <c r="L341" s="18">
        <f ca="1">VLOOKUP(J341,Moeda!A$3:D$24,4,TRUE)</f>
        <v>1</v>
      </c>
    </row>
    <row r="342" spans="1:12" ht="20.100000000000001" customHeight="1" x14ac:dyDescent="0.2">
      <c r="A342" s="34">
        <v>34425</v>
      </c>
      <c r="B342" s="35">
        <f>IF($A342&gt;=$F$2,VLOOKUP($A342,'IPCA-E'!$A$3:$F$1000,3,FALSE),VLOOKUP($A342,FADT!$A$3:$C$1000,3,FALSE))</f>
        <v>1.4597</v>
      </c>
      <c r="C342" s="40">
        <f>IF($A342&gt;=$F$2,VLOOKUP($A342,'IPCA-E'!$A$3:$F$1000,4,FALSE),VLOOKUP($A342,FADT!$A$3:$C$1000,2,FALSE))</f>
        <v>45.97</v>
      </c>
      <c r="D342" s="35">
        <f t="shared" si="12"/>
        <v>27.385691219584789</v>
      </c>
      <c r="I342" s="24">
        <v>340</v>
      </c>
      <c r="J342" s="38">
        <f t="shared" ca="1" si="11"/>
        <v>34425</v>
      </c>
      <c r="K342" s="39">
        <f ca="1">IF(J342&gt;$J$2,1,IF(B342=B343,1*K343,B342*K343)/VLOOKUP(J342,Moeda!A$3:D$24,4,TRUE))</f>
        <v>9.9584331707581047E-3</v>
      </c>
      <c r="L342" s="18">
        <f ca="1">VLOOKUP(J342,Moeda!A$3:D$24,4,TRUE)</f>
        <v>1</v>
      </c>
    </row>
    <row r="343" spans="1:12" ht="20.100000000000001" customHeight="1" x14ac:dyDescent="0.2">
      <c r="A343" s="34">
        <v>34455</v>
      </c>
      <c r="B343" s="35">
        <f>IF($A343&gt;=$F$2,VLOOKUP($A343,'IPCA-E'!$A$3:$F$1000,3,FALSE),VLOOKUP($A343,FADT!$A$3:$C$1000,3,FALSE))</f>
        <v>1.4643999999999999</v>
      </c>
      <c r="C343" s="40">
        <f>IF($A343&gt;=$F$2,VLOOKUP($A343,'IPCA-E'!$A$3:$F$1000,4,FALSE),VLOOKUP($A343,FADT!$A$3:$C$1000,2,FALSE))</f>
        <v>46.439999999999991</v>
      </c>
      <c r="D343" s="35">
        <f t="shared" si="12"/>
        <v>18.761177789672391</v>
      </c>
      <c r="E343" s="44" t="s">
        <v>44</v>
      </c>
      <c r="I343" s="24">
        <v>341</v>
      </c>
      <c r="J343" s="38">
        <f t="shared" ca="1" si="11"/>
        <v>34455</v>
      </c>
      <c r="K343" s="39">
        <f ca="1">IF(J343&gt;$J$2,1,IF(B343=B344,1*K344,B343*K344)/VLOOKUP(J343,Moeda!A$3:D$24,4,TRUE))</f>
        <v>6.8222464689717778E-3</v>
      </c>
      <c r="L343" s="18">
        <f ca="1">VLOOKUP(J343,Moeda!A$3:D$24,4,TRUE)</f>
        <v>1</v>
      </c>
    </row>
    <row r="344" spans="1:12" ht="20.100000000000001" customHeight="1" x14ac:dyDescent="0.2">
      <c r="A344" s="34">
        <v>34486</v>
      </c>
      <c r="B344" s="35">
        <f>IF($A344&gt;=$F$2,VLOOKUP($A344,'IPCA-E'!$A$3:$F$1000,3,FALSE),VLOOKUP($A344,FADT!$A$3:$C$1000,3,FALSE))</f>
        <v>1.4687534</v>
      </c>
      <c r="C344" s="40">
        <f>IF($A344&gt;=$F$2,VLOOKUP($A344,'IPCA-E'!$A$3:$F$1000,4,FALSE),VLOOKUP($A344,FADT!$A$3:$C$1000,2,FALSE))</f>
        <v>46.875340000000001</v>
      </c>
      <c r="D344" s="35">
        <f t="shared" si="12"/>
        <v>12.811511738372298</v>
      </c>
      <c r="E344" s="44" t="s">
        <v>42</v>
      </c>
      <c r="I344" s="24">
        <v>342</v>
      </c>
      <c r="J344" s="38">
        <f t="shared" ca="1" si="11"/>
        <v>34486</v>
      </c>
      <c r="K344" s="39">
        <f ca="1">IF(J344&gt;$J$2,1,IF(B344=B345,1*K345,B344*K345)/VLOOKUP(J344,Moeda!A$3:D$24,4,TRUE))</f>
        <v>4.6587315412262896E-3</v>
      </c>
      <c r="L344" s="18">
        <f ca="1">VLOOKUP(J344,Moeda!A$3:D$24,4,TRUE)</f>
        <v>1</v>
      </c>
    </row>
    <row r="345" spans="1:12" ht="20.100000000000001" customHeight="1" x14ac:dyDescent="0.2">
      <c r="A345" s="45">
        <v>34516</v>
      </c>
      <c r="B345" s="35">
        <f>IF($A345&gt;=$F$2,VLOOKUP($A345,'IPCA-E'!$A$3:$F$1000,3,FALSE),VLOOKUP($A345,FADT!$A$3:$C$1000,3,FALSE))</f>
        <v>1.0502615200000001</v>
      </c>
      <c r="C345" s="40">
        <f>IF($A345&gt;=$F$2,VLOOKUP($A345,'IPCA-E'!$A$3:$F$1000,4,FALSE),VLOOKUP($A345,FADT!$A$3:$C$1000,2,FALSE))</f>
        <v>5.0261519999999997</v>
      </c>
      <c r="D345" s="35">
        <f>IF(C345="",1,B345*D346)</f>
        <v>8.7227112041900963</v>
      </c>
      <c r="E345" s="46" t="s">
        <v>38</v>
      </c>
      <c r="F345" s="49"/>
      <c r="G345" s="49"/>
      <c r="H345" s="53" t="s">
        <v>36</v>
      </c>
      <c r="I345" s="24">
        <v>343</v>
      </c>
      <c r="J345" s="38">
        <f t="shared" ca="1" si="11"/>
        <v>34516</v>
      </c>
      <c r="K345" s="39">
        <f ca="1">IF(J345&gt;$J$2,1,IF(B345=B346,1*K346,B345*K346)/VLOOKUP(J345,Moeda!A$3:D$24,4,TRUE))</f>
        <v>3.171894983341853E-3</v>
      </c>
      <c r="L345" s="18">
        <f ca="1">VLOOKUP(J345,Moeda!A$3:D$24,4,TRUE)</f>
        <v>2750</v>
      </c>
    </row>
    <row r="346" spans="1:12" ht="20.100000000000001" customHeight="1" x14ac:dyDescent="0.2">
      <c r="A346" s="34">
        <v>34547</v>
      </c>
      <c r="B346" s="35">
        <f>IF($A346&gt;=$F$2,VLOOKUP($A346,'IPCA-E'!$A$3:$F$1000,3,FALSE),VLOOKUP($A346,FADT!$A$3:$C$1000,3,FALSE))</f>
        <v>1.021312</v>
      </c>
      <c r="C346" s="40">
        <f>IF($A346&gt;=$F$2,VLOOKUP($A346,'IPCA-E'!$A$3:$F$1000,4,FALSE),VLOOKUP($A346,FADT!$A$3:$C$1000,2,FALSE))</f>
        <v>2.1311999999999998</v>
      </c>
      <c r="D346" s="35">
        <f>IF(C346="",1,B346*D347)</f>
        <v>8.3052754367217947</v>
      </c>
      <c r="E346" s="54"/>
      <c r="I346" s="24">
        <v>344</v>
      </c>
      <c r="J346" s="38">
        <f t="shared" ca="1" si="11"/>
        <v>34547</v>
      </c>
      <c r="K346" s="39">
        <f ca="1">IF(J346&gt;$J$2,1,IF(B346=B347,1*K347,B346*K347)/VLOOKUP(J346,Moeda!A$3:D$24,4,TRUE))</f>
        <v>8.3052754367217947</v>
      </c>
      <c r="L346" s="18">
        <f ca="1">VLOOKUP(J346,Moeda!A$3:D$24,4,TRUE)</f>
        <v>1</v>
      </c>
    </row>
    <row r="347" spans="1:12" ht="20.100000000000001" customHeight="1" x14ac:dyDescent="0.2">
      <c r="A347" s="34">
        <v>34578</v>
      </c>
      <c r="B347" s="35">
        <f>IF($A347&gt;=$F$2,VLOOKUP($A347,'IPCA-E'!$A$3:$F$1000,3,FALSE),VLOOKUP($A347,FADT!$A$3:$C$1000,3,FALSE))</f>
        <v>1.0243910000000001</v>
      </c>
      <c r="C347" s="40">
        <f>IF($A347&gt;=$F$2,VLOOKUP($A347,'IPCA-E'!$A$3:$F$1000,4,FALSE),VLOOKUP($A347,FADT!$A$3:$C$1000,2,FALSE))</f>
        <v>2.4391000000000052</v>
      </c>
      <c r="D347" s="35">
        <f t="shared" ref="D347:D410" si="13">IF(C347="",1,B347*D348)</f>
        <v>8.1319669569355835</v>
      </c>
      <c r="E347" s="44" t="s">
        <v>43</v>
      </c>
      <c r="I347" s="24">
        <v>345</v>
      </c>
      <c r="J347" s="38">
        <f t="shared" ca="1" si="11"/>
        <v>34578</v>
      </c>
      <c r="K347" s="39">
        <f ca="1">IF(J347&gt;$J$2,1,IF(B347=B348,1*K348,B347*K348)/VLOOKUP(J347,Moeda!A$3:D$24,4,TRUE))</f>
        <v>8.1319669569355835</v>
      </c>
      <c r="L347" s="18">
        <f ca="1">VLOOKUP(J347,Moeda!A$3:D$24,4,TRUE)</f>
        <v>1</v>
      </c>
    </row>
    <row r="348" spans="1:12" ht="20.100000000000001" customHeight="1" x14ac:dyDescent="0.2">
      <c r="A348" s="34">
        <v>34608</v>
      </c>
      <c r="B348" s="35">
        <f>IF($A348&gt;=$F$2,VLOOKUP($A348,'IPCA-E'!$A$3:$F$1000,3,FALSE),VLOOKUP($A348,FADT!$A$3:$C$1000,3,FALSE))</f>
        <v>1.0255510000000001</v>
      </c>
      <c r="C348" s="40">
        <f>IF($A348&gt;=$F$2,VLOOKUP($A348,'IPCA-E'!$A$3:$F$1000,4,FALSE),VLOOKUP($A348,FADT!$A$3:$C$1000,2,FALSE))</f>
        <v>2.5551000000000101</v>
      </c>
      <c r="D348" s="35">
        <f t="shared" si="13"/>
        <v>7.9383428368031179</v>
      </c>
      <c r="I348" s="24">
        <v>346</v>
      </c>
      <c r="J348" s="38">
        <f t="shared" ca="1" si="11"/>
        <v>34608</v>
      </c>
      <c r="K348" s="39">
        <f ca="1">IF(J348&gt;$J$2,1,IF(B348=B349,1*K349,B348*K349)/VLOOKUP(J348,Moeda!A$3:D$24,4,TRUE))</f>
        <v>7.9383428368031179</v>
      </c>
      <c r="L348" s="18">
        <f ca="1">VLOOKUP(J348,Moeda!A$3:D$24,4,TRUE)</f>
        <v>1</v>
      </c>
    </row>
    <row r="349" spans="1:12" ht="20.100000000000001" customHeight="1" x14ac:dyDescent="0.2">
      <c r="A349" s="34">
        <v>34639</v>
      </c>
      <c r="B349" s="35">
        <f>IF($A349&gt;=$F$2,VLOOKUP($A349,'IPCA-E'!$A$3:$F$1000,3,FALSE),VLOOKUP($A349,FADT!$A$3:$C$1000,3,FALSE))</f>
        <v>1.02921</v>
      </c>
      <c r="C349" s="40">
        <f>IF($A349&gt;=$F$2,VLOOKUP($A349,'IPCA-E'!$A$3:$F$1000,4,FALSE),VLOOKUP($A349,FADT!$A$3:$C$1000,2,FALSE))</f>
        <v>2.9209999999999958</v>
      </c>
      <c r="D349" s="35">
        <f t="shared" si="13"/>
        <v>7.7405636938612679</v>
      </c>
      <c r="E349" s="44" t="s">
        <v>43</v>
      </c>
      <c r="I349" s="24">
        <v>347</v>
      </c>
      <c r="J349" s="38">
        <f t="shared" ca="1" si="11"/>
        <v>34639</v>
      </c>
      <c r="K349" s="39">
        <f ca="1">IF(J349&gt;$J$2,1,IF(B349=B350,1*K350,B349*K350)/VLOOKUP(J349,Moeda!A$3:D$24,4,TRUE))</f>
        <v>7.7405636938612679</v>
      </c>
      <c r="L349" s="18">
        <f ca="1">VLOOKUP(J349,Moeda!A$3:D$24,4,TRUE)</f>
        <v>1</v>
      </c>
    </row>
    <row r="350" spans="1:12" ht="20.100000000000001" customHeight="1" x14ac:dyDescent="0.2">
      <c r="A350" s="34">
        <v>34669</v>
      </c>
      <c r="B350" s="35">
        <f>IF($A350&gt;=$F$2,VLOOKUP($A350,'IPCA-E'!$A$3:$F$1000,3,FALSE),VLOOKUP($A350,FADT!$A$3:$C$1000,3,FALSE))</f>
        <v>1.0287310000000001</v>
      </c>
      <c r="C350" s="40">
        <f>IF($A350&gt;=$F$2,VLOOKUP($A350,'IPCA-E'!$A$3:$F$1000,4,FALSE),VLOOKUP($A350,FADT!$A$3:$C$1000,2,FALSE))</f>
        <v>2.8731000000000062</v>
      </c>
      <c r="D350" s="35">
        <f t="shared" si="13"/>
        <v>7.5208788234289097</v>
      </c>
      <c r="E350" s="54"/>
      <c r="I350" s="24">
        <v>348</v>
      </c>
      <c r="J350" s="38">
        <f t="shared" ca="1" si="11"/>
        <v>34669</v>
      </c>
      <c r="K350" s="39">
        <f ca="1">IF(J350&gt;$J$2,1,IF(B350=B351,1*K351,B350*K351)/VLOOKUP(J350,Moeda!A$3:D$24,4,TRUE))</f>
        <v>7.5208788234289097</v>
      </c>
      <c r="L350" s="18">
        <f ca="1">VLOOKUP(J350,Moeda!A$3:D$24,4,TRUE)</f>
        <v>1</v>
      </c>
    </row>
    <row r="351" spans="1:12" ht="20.100000000000001" customHeight="1" x14ac:dyDescent="0.2">
      <c r="A351" s="50">
        <v>34700</v>
      </c>
      <c r="B351" s="35">
        <f>IF($A351&gt;=$F$2,VLOOKUP($A351,'IPCA-E'!$A$3:$F$1000,3,FALSE),VLOOKUP($A351,FADT!$A$3:$C$1000,3,FALSE))</f>
        <v>1.0210129999999999</v>
      </c>
      <c r="C351" s="40">
        <f>IF($A351&gt;=$F$2,VLOOKUP($A351,'IPCA-E'!$A$3:$F$1000,4,FALSE),VLOOKUP($A351,FADT!$A$3:$C$1000,2,FALSE))</f>
        <v>2.1012999999999948</v>
      </c>
      <c r="D351" s="35">
        <f t="shared" si="13"/>
        <v>7.3108313285289439</v>
      </c>
      <c r="E351" s="44" t="s">
        <v>42</v>
      </c>
      <c r="F351" s="55"/>
      <c r="I351" s="24">
        <v>349</v>
      </c>
      <c r="J351" s="38">
        <f t="shared" ca="1" si="11"/>
        <v>34700</v>
      </c>
      <c r="K351" s="39">
        <f ca="1">IF(J351&gt;$J$2,1,IF(B351=B352,1*K352,B351*K352)/VLOOKUP(J351,Moeda!A$3:D$24,4,TRUE))</f>
        <v>7.3108313285289439</v>
      </c>
      <c r="L351" s="18">
        <f ca="1">VLOOKUP(J351,Moeda!A$3:D$24,4,TRUE)</f>
        <v>1</v>
      </c>
    </row>
    <row r="352" spans="1:12" ht="20.100000000000001" customHeight="1" x14ac:dyDescent="0.2">
      <c r="A352" s="34">
        <v>34731</v>
      </c>
      <c r="B352" s="35">
        <f>IF($A352&gt;=$F$2,VLOOKUP($A352,'IPCA-E'!$A$3:$F$1000,3,FALSE),VLOOKUP($A352,FADT!$A$3:$C$1000,3,FALSE))</f>
        <v>1.0185310000000001</v>
      </c>
      <c r="C352" s="40">
        <f>IF($A352&gt;=$F$2,VLOOKUP($A352,'IPCA-E'!$A$3:$F$1000,4,FALSE),VLOOKUP($A352,FADT!$A$3:$C$1000,2,FALSE))</f>
        <v>1.8531000000000075</v>
      </c>
      <c r="D352" s="35">
        <f t="shared" si="13"/>
        <v>7.160370463969552</v>
      </c>
      <c r="I352" s="24">
        <v>350</v>
      </c>
      <c r="J352" s="38">
        <f t="shared" ca="1" si="11"/>
        <v>34731</v>
      </c>
      <c r="K352" s="39">
        <f ca="1">IF(J352&gt;$J$2,1,IF(B352=B353,1*K353,B352*K353)/VLOOKUP(J352,Moeda!A$3:D$24,4,TRUE))</f>
        <v>7.160370463969552</v>
      </c>
      <c r="L352" s="18">
        <f ca="1">VLOOKUP(J352,Moeda!A$3:D$24,4,TRUE)</f>
        <v>1</v>
      </c>
    </row>
    <row r="353" spans="1:12" ht="20.100000000000001" customHeight="1" x14ac:dyDescent="0.2">
      <c r="A353" s="34">
        <v>34759</v>
      </c>
      <c r="B353" s="35">
        <f>IF($A353&gt;=$F$2,VLOOKUP($A353,'IPCA-E'!$A$3:$F$1000,3,FALSE),VLOOKUP($A353,FADT!$A$3:$C$1000,3,FALSE))</f>
        <v>1.0229980000000001</v>
      </c>
      <c r="C353" s="40">
        <f>IF($A353&gt;=$F$2,VLOOKUP($A353,'IPCA-E'!$A$3:$F$1000,4,FALSE),VLOOKUP($A353,FADT!$A$3:$C$1000,2,FALSE))</f>
        <v>2.2998000000000074</v>
      </c>
      <c r="D353" s="35">
        <f t="shared" si="13"/>
        <v>7.0300957594511617</v>
      </c>
      <c r="I353" s="24">
        <v>351</v>
      </c>
      <c r="J353" s="38">
        <f t="shared" ca="1" si="11"/>
        <v>34759</v>
      </c>
      <c r="K353" s="39">
        <f ca="1">IF(J353&gt;$J$2,1,IF(B353=B354,1*K354,B353*K354)/VLOOKUP(J353,Moeda!A$3:D$24,4,TRUE))</f>
        <v>7.0300957594511617</v>
      </c>
      <c r="L353" s="18">
        <f ca="1">VLOOKUP(J353,Moeda!A$3:D$24,4,TRUE)</f>
        <v>1</v>
      </c>
    </row>
    <row r="354" spans="1:12" ht="20.100000000000001" customHeight="1" x14ac:dyDescent="0.2">
      <c r="A354" s="34">
        <v>34790</v>
      </c>
      <c r="B354" s="35">
        <f>IF($A354&gt;=$F$2,VLOOKUP($A354,'IPCA-E'!$A$3:$F$1000,3,FALSE),VLOOKUP($A354,FADT!$A$3:$C$1000,3,FALSE))</f>
        <v>1.034667</v>
      </c>
      <c r="C354" s="40">
        <f>IF($A354&gt;=$F$2,VLOOKUP($A354,'IPCA-E'!$A$3:$F$1000,4,FALSE),VLOOKUP($A354,FADT!$A$3:$C$1000,2,FALSE))</f>
        <v>3.4667000000000003</v>
      </c>
      <c r="D354" s="35">
        <f t="shared" si="13"/>
        <v>6.8720523006410188</v>
      </c>
      <c r="I354" s="24">
        <v>352</v>
      </c>
      <c r="J354" s="38">
        <f t="shared" ca="1" si="11"/>
        <v>34790</v>
      </c>
      <c r="K354" s="39">
        <f ca="1">IF(J354&gt;$J$2,1,IF(B354=B355,1*K355,B354*K355)/VLOOKUP(J354,Moeda!A$3:D$24,4,TRUE))</f>
        <v>6.8720523006410188</v>
      </c>
      <c r="L354" s="18">
        <f ca="1">VLOOKUP(J354,Moeda!A$3:D$24,4,TRUE)</f>
        <v>1</v>
      </c>
    </row>
    <row r="355" spans="1:12" ht="20.100000000000001" customHeight="1" x14ac:dyDescent="0.2">
      <c r="A355" s="34">
        <v>34820</v>
      </c>
      <c r="B355" s="35">
        <f>IF($A355&gt;=$F$2,VLOOKUP($A355,'IPCA-E'!$A$3:$F$1000,3,FALSE),VLOOKUP($A355,FADT!$A$3:$C$1000,3,FALSE))</f>
        <v>1.0324709999999999</v>
      </c>
      <c r="C355" s="40">
        <f>IF($A355&gt;=$F$2,VLOOKUP($A355,'IPCA-E'!$A$3:$F$1000,4,FALSE),VLOOKUP($A355,FADT!$A$3:$C$1000,2,FALSE))</f>
        <v>3.2470999999999917</v>
      </c>
      <c r="D355" s="35">
        <f t="shared" si="13"/>
        <v>6.6418009858640694</v>
      </c>
      <c r="I355" s="24">
        <v>353</v>
      </c>
      <c r="J355" s="38">
        <f t="shared" ca="1" si="11"/>
        <v>34820</v>
      </c>
      <c r="K355" s="39">
        <f ca="1">IF(J355&gt;$J$2,1,IF(B355=B356,1*K356,B355*K356)/VLOOKUP(J355,Moeda!A$3:D$24,4,TRUE))</f>
        <v>6.6418009858640694</v>
      </c>
      <c r="L355" s="18">
        <f ca="1">VLOOKUP(J355,Moeda!A$3:D$24,4,TRUE)</f>
        <v>1</v>
      </c>
    </row>
    <row r="356" spans="1:12" ht="20.100000000000001" customHeight="1" x14ac:dyDescent="0.2">
      <c r="A356" s="34">
        <v>34851</v>
      </c>
      <c r="B356" s="35">
        <f>IF($A356&gt;=$F$2,VLOOKUP($A356,'IPCA-E'!$A$3:$F$1000,3,FALSE),VLOOKUP($A356,FADT!$A$3:$C$1000,3,FALSE))</f>
        <v>1.0288630000000001</v>
      </c>
      <c r="C356" s="40">
        <f>IF($A356&gt;=$F$2,VLOOKUP($A356,'IPCA-E'!$A$3:$F$1000,4,FALSE),VLOOKUP($A356,FADT!$A$3:$C$1000,2,FALSE))</f>
        <v>2.8863000000000083</v>
      </c>
      <c r="D356" s="35">
        <f t="shared" si="13"/>
        <v>6.4329177147484726</v>
      </c>
      <c r="I356" s="24">
        <v>354</v>
      </c>
      <c r="J356" s="38">
        <f t="shared" ca="1" si="11"/>
        <v>34851</v>
      </c>
      <c r="K356" s="39">
        <f ca="1">IF(J356&gt;$J$2,1,IF(B356=B357,1*K357,B356*K357)/VLOOKUP(J356,Moeda!A$3:D$24,4,TRUE))</f>
        <v>6.4329177147484726</v>
      </c>
      <c r="L356" s="18">
        <f ca="1">VLOOKUP(J356,Moeda!A$3:D$24,4,TRUE)</f>
        <v>1</v>
      </c>
    </row>
    <row r="357" spans="1:12" ht="20.100000000000001" customHeight="1" x14ac:dyDescent="0.2">
      <c r="A357" s="34">
        <v>34881</v>
      </c>
      <c r="B357" s="35">
        <f>IF($A357&gt;=$F$2,VLOOKUP($A357,'IPCA-E'!$A$3:$F$1000,3,FALSE),VLOOKUP($A357,FADT!$A$3:$C$1000,3,FALSE))</f>
        <v>1.0299050000000001</v>
      </c>
      <c r="C357" s="40">
        <f>IF($A357&gt;=$F$2,VLOOKUP($A357,'IPCA-E'!$A$3:$F$1000,4,FALSE),VLOOKUP($A357,FADT!$A$3:$C$1000,2,FALSE))</f>
        <v>2.990500000000007</v>
      </c>
      <c r="D357" s="35">
        <f t="shared" si="13"/>
        <v>6.2524531592140766</v>
      </c>
      <c r="I357" s="24">
        <v>355</v>
      </c>
      <c r="J357" s="38">
        <f t="shared" ca="1" si="11"/>
        <v>34881</v>
      </c>
      <c r="K357" s="39">
        <f ca="1">IF(J357&gt;$J$2,1,IF(B357=B358,1*K358,B357*K358)/VLOOKUP(J357,Moeda!A$3:D$24,4,TRUE))</f>
        <v>6.2524531592140766</v>
      </c>
      <c r="L357" s="18">
        <f ca="1">VLOOKUP(J357,Moeda!A$3:D$24,4,TRUE)</f>
        <v>1</v>
      </c>
    </row>
    <row r="358" spans="1:12" ht="20.100000000000001" customHeight="1" x14ac:dyDescent="0.2">
      <c r="A358" s="34">
        <v>34912</v>
      </c>
      <c r="B358" s="35">
        <f>IF($A358&gt;=$F$2,VLOOKUP($A358,'IPCA-E'!$A$3:$F$1000,3,FALSE),VLOOKUP($A358,FADT!$A$3:$C$1000,3,FALSE))</f>
        <v>1.0260450000000001</v>
      </c>
      <c r="C358" s="40">
        <f>IF($A358&gt;=$F$2,VLOOKUP($A358,'IPCA-E'!$A$3:$F$1000,4,FALSE),VLOOKUP($A358,FADT!$A$3:$C$1000,2,FALSE))</f>
        <v>2.6045000000000096</v>
      </c>
      <c r="D358" s="35">
        <f t="shared" si="13"/>
        <v>6.0709028106612513</v>
      </c>
      <c r="I358" s="24">
        <v>356</v>
      </c>
      <c r="J358" s="38">
        <f t="shared" ca="1" si="11"/>
        <v>34912</v>
      </c>
      <c r="K358" s="39">
        <f ca="1">IF(J358&gt;$J$2,1,IF(B358=B359,1*K359,B358*K359)/VLOOKUP(J358,Moeda!A$3:D$24,4,TRUE))</f>
        <v>6.0709028106612513</v>
      </c>
      <c r="L358" s="18">
        <f ca="1">VLOOKUP(J358,Moeda!A$3:D$24,4,TRUE)</f>
        <v>1</v>
      </c>
    </row>
    <row r="359" spans="1:12" ht="20.100000000000001" customHeight="1" x14ac:dyDescent="0.2">
      <c r="A359" s="34">
        <v>34943</v>
      </c>
      <c r="B359" s="35">
        <f>IF($A359&gt;=$F$2,VLOOKUP($A359,'IPCA-E'!$A$3:$F$1000,3,FALSE),VLOOKUP($A359,FADT!$A$3:$C$1000,3,FALSE))</f>
        <v>1.019393</v>
      </c>
      <c r="C359" s="40">
        <f>IF($A359&gt;=$F$2,VLOOKUP($A359,'IPCA-E'!$A$3:$F$1000,4,FALSE),VLOOKUP($A359,FADT!$A$3:$C$1000,2,FALSE))</f>
        <v>1.9392999999999994</v>
      </c>
      <c r="D359" s="35">
        <f t="shared" si="13"/>
        <v>5.9167997608888996</v>
      </c>
      <c r="I359" s="24">
        <v>357</v>
      </c>
      <c r="J359" s="38">
        <f t="shared" ca="1" si="11"/>
        <v>34943</v>
      </c>
      <c r="K359" s="39">
        <f ca="1">IF(J359&gt;$J$2,1,IF(B359=B360,1*K360,B359*K360)/VLOOKUP(J359,Moeda!A$3:D$24,4,TRUE))</f>
        <v>5.9167997608888996</v>
      </c>
      <c r="L359" s="18">
        <f ca="1">VLOOKUP(J359,Moeda!A$3:D$24,4,TRUE)</f>
        <v>1</v>
      </c>
    </row>
    <row r="360" spans="1:12" ht="20.100000000000001" customHeight="1" x14ac:dyDescent="0.2">
      <c r="A360" s="34">
        <v>34973</v>
      </c>
      <c r="B360" s="35">
        <f>IF($A360&gt;=$F$2,VLOOKUP($A360,'IPCA-E'!$A$3:$F$1000,3,FALSE),VLOOKUP($A360,FADT!$A$3:$C$1000,3,FALSE))</f>
        <v>1.01654</v>
      </c>
      <c r="C360" s="40">
        <f>IF($A360&gt;=$F$2,VLOOKUP($A360,'IPCA-E'!$A$3:$F$1000,4,FALSE),VLOOKUP($A360,FADT!$A$3:$C$1000,2,FALSE))</f>
        <v>1.6539999999999999</v>
      </c>
      <c r="D360" s="35">
        <f t="shared" si="13"/>
        <v>5.8042381700569843</v>
      </c>
      <c r="I360" s="24">
        <v>358</v>
      </c>
      <c r="J360" s="38">
        <f t="shared" ca="1" si="11"/>
        <v>34973</v>
      </c>
      <c r="K360" s="39">
        <f ca="1">IF(J360&gt;$J$2,1,IF(B360=B361,1*K361,B360*K361)/VLOOKUP(J360,Moeda!A$3:D$24,4,TRUE))</f>
        <v>5.8042381700569843</v>
      </c>
      <c r="L360" s="18">
        <f ca="1">VLOOKUP(J360,Moeda!A$3:D$24,4,TRUE)</f>
        <v>1</v>
      </c>
    </row>
    <row r="361" spans="1:12" ht="20.100000000000001" customHeight="1" x14ac:dyDescent="0.2">
      <c r="A361" s="34">
        <v>35004</v>
      </c>
      <c r="B361" s="35">
        <f>IF($A361&gt;=$F$2,VLOOKUP($A361,'IPCA-E'!$A$3:$F$1000,3,FALSE),VLOOKUP($A361,FADT!$A$3:$C$1000,3,FALSE))</f>
        <v>1.0143869999999999</v>
      </c>
      <c r="C361" s="40">
        <f>IF($A361&gt;=$F$2,VLOOKUP($A361,'IPCA-E'!$A$3:$F$1000,4,FALSE),VLOOKUP($A361,FADT!$A$3:$C$1000,2,FALSE))</f>
        <v>1.4386999999999928</v>
      </c>
      <c r="D361" s="35">
        <f t="shared" si="13"/>
        <v>5.7097981093286876</v>
      </c>
      <c r="I361" s="24">
        <v>359</v>
      </c>
      <c r="J361" s="38">
        <f t="shared" ca="1" si="11"/>
        <v>35004</v>
      </c>
      <c r="K361" s="39">
        <f ca="1">IF(J361&gt;$J$2,1,IF(B361=B362,1*K362,B361*K362)/VLOOKUP(J361,Moeda!A$3:D$24,4,TRUE))</f>
        <v>5.7097981093286876</v>
      </c>
      <c r="L361" s="18">
        <f ca="1">VLOOKUP(J361,Moeda!A$3:D$24,4,TRUE)</f>
        <v>1</v>
      </c>
    </row>
    <row r="362" spans="1:12" ht="20.100000000000001" customHeight="1" x14ac:dyDescent="0.2">
      <c r="A362" s="34">
        <v>35034</v>
      </c>
      <c r="B362" s="35">
        <f>IF($A362&gt;=$F$2,VLOOKUP($A362,'IPCA-E'!$A$3:$F$1000,3,FALSE),VLOOKUP($A362,FADT!$A$3:$C$1000,3,FALSE))</f>
        <v>1.0134000000000001</v>
      </c>
      <c r="C362" s="40">
        <f>IF($A362&gt;=$F$2,VLOOKUP($A362,'IPCA-E'!$A$3:$F$1000,4,FALSE),VLOOKUP($A362,FADT!$A$3:$C$1000,2,FALSE))</f>
        <v>1.3400000000000079</v>
      </c>
      <c r="D362" s="35">
        <f t="shared" si="13"/>
        <v>5.6288163288061535</v>
      </c>
      <c r="I362" s="24">
        <v>360</v>
      </c>
      <c r="J362" s="38">
        <f t="shared" ca="1" si="11"/>
        <v>35034</v>
      </c>
      <c r="K362" s="39">
        <f ca="1">IF(J362&gt;$J$2,1,IF(B362=B363,1*K363,B362*K363)/VLOOKUP(J362,Moeda!A$3:D$24,4,TRUE))</f>
        <v>5.6288163288061535</v>
      </c>
      <c r="L362" s="18">
        <f ca="1">VLOOKUP(J362,Moeda!A$3:D$24,4,TRUE)</f>
        <v>1</v>
      </c>
    </row>
    <row r="363" spans="1:12" ht="20.100000000000001" customHeight="1" x14ac:dyDescent="0.2">
      <c r="A363" s="34">
        <v>35065</v>
      </c>
      <c r="B363" s="35">
        <f>IF($A363&gt;=$F$2,VLOOKUP($A363,'IPCA-E'!$A$3:$F$1000,3,FALSE),VLOOKUP($A363,FADT!$A$3:$C$1000,3,FALSE))</f>
        <v>1.012526</v>
      </c>
      <c r="C363" s="40">
        <f>IF($A363&gt;=$F$2,VLOOKUP($A363,'IPCA-E'!$A$3:$F$1000,4,FALSE),VLOOKUP($A363,FADT!$A$3:$C$1000,2,FALSE))</f>
        <v>1.2526000000000037</v>
      </c>
      <c r="D363" s="35">
        <f t="shared" si="13"/>
        <v>5.5543875358260832</v>
      </c>
      <c r="E363" s="56" t="s">
        <v>42</v>
      </c>
      <c r="I363" s="24">
        <v>361</v>
      </c>
      <c r="J363" s="38">
        <f t="shared" ca="1" si="11"/>
        <v>35065</v>
      </c>
      <c r="K363" s="39">
        <f ca="1">IF(J363&gt;$J$2,1,IF(B363=B364,1*K364,B363*K364)/VLOOKUP(J363,Moeda!A$3:D$24,4,TRUE))</f>
        <v>5.5543875358260832</v>
      </c>
      <c r="L363" s="18">
        <f ca="1">VLOOKUP(J363,Moeda!A$3:D$24,4,TRUE)</f>
        <v>1</v>
      </c>
    </row>
    <row r="364" spans="1:12" ht="20.100000000000001" customHeight="1" x14ac:dyDescent="0.2">
      <c r="A364" s="34">
        <v>35096</v>
      </c>
      <c r="B364" s="35">
        <f>IF($A364&gt;=$F$2,VLOOKUP($A364,'IPCA-E'!$A$3:$F$1000,3,FALSE),VLOOKUP($A364,FADT!$A$3:$C$1000,3,FALSE))</f>
        <v>1.009625</v>
      </c>
      <c r="C364" s="40">
        <f>IF($A364&gt;=$F$2,VLOOKUP($A364,'IPCA-E'!$A$3:$F$1000,4,FALSE),VLOOKUP($A364,FADT!$A$3:$C$1000,2,FALSE))</f>
        <v>0.96249999999999947</v>
      </c>
      <c r="D364" s="35">
        <f t="shared" si="13"/>
        <v>5.4856739835086534</v>
      </c>
      <c r="I364" s="24">
        <v>362</v>
      </c>
      <c r="J364" s="38">
        <f t="shared" ca="1" si="11"/>
        <v>35096</v>
      </c>
      <c r="K364" s="39">
        <f ca="1">IF(J364&gt;$J$2,1,IF(B364=B365,1*K365,B364*K365)/VLOOKUP(J364,Moeda!A$3:D$24,4,TRUE))</f>
        <v>5.4856739835086534</v>
      </c>
      <c r="L364" s="18">
        <f ca="1">VLOOKUP(J364,Moeda!A$3:D$24,4,TRUE)</f>
        <v>1</v>
      </c>
    </row>
    <row r="365" spans="1:12" ht="20.100000000000001" customHeight="1" x14ac:dyDescent="0.2">
      <c r="A365" s="34">
        <v>35125</v>
      </c>
      <c r="B365" s="35">
        <f>IF($A365&gt;=$F$2,VLOOKUP($A365,'IPCA-E'!$A$3:$F$1000,3,FALSE),VLOOKUP($A365,FADT!$A$3:$C$1000,3,FALSE))</f>
        <v>1.0081389999999999</v>
      </c>
      <c r="C365" s="40">
        <f>IF($A365&gt;=$F$2,VLOOKUP($A365,'IPCA-E'!$A$3:$F$1000,4,FALSE),VLOOKUP($A365,FADT!$A$3:$C$1000,2,FALSE))</f>
        <v>0.81389999999998963</v>
      </c>
      <c r="D365" s="35">
        <f t="shared" si="13"/>
        <v>5.4333777229254956</v>
      </c>
      <c r="I365" s="24">
        <v>363</v>
      </c>
      <c r="J365" s="38">
        <f t="shared" ca="1" si="11"/>
        <v>35125</v>
      </c>
      <c r="K365" s="39">
        <f ca="1">IF(J365&gt;$J$2,1,IF(B365=B366,1*K366,B365*K366)/VLOOKUP(J365,Moeda!A$3:D$24,4,TRUE))</f>
        <v>5.4333777229254956</v>
      </c>
      <c r="L365" s="18">
        <f ca="1">VLOOKUP(J365,Moeda!A$3:D$24,4,TRUE)</f>
        <v>1</v>
      </c>
    </row>
    <row r="366" spans="1:12" ht="20.100000000000001" customHeight="1" x14ac:dyDescent="0.2">
      <c r="A366" s="34">
        <v>35156</v>
      </c>
      <c r="B366" s="35">
        <f>IF($A366&gt;=$F$2,VLOOKUP($A366,'IPCA-E'!$A$3:$F$1000,3,FALSE),VLOOKUP($A366,FADT!$A$3:$C$1000,3,FALSE))</f>
        <v>1.006597</v>
      </c>
      <c r="C366" s="40">
        <f>IF($A366&gt;=$F$2,VLOOKUP($A366,'IPCA-E'!$A$3:$F$1000,4,FALSE),VLOOKUP($A366,FADT!$A$3:$C$1000,2,FALSE))</f>
        <v>0.6596999999999964</v>
      </c>
      <c r="D366" s="35">
        <f t="shared" si="13"/>
        <v>5.3895124808439077</v>
      </c>
      <c r="I366" s="24">
        <v>364</v>
      </c>
      <c r="J366" s="38">
        <f t="shared" ca="1" si="11"/>
        <v>35156</v>
      </c>
      <c r="K366" s="39">
        <f ca="1">IF(J366&gt;$J$2,1,IF(B366=B367,1*K367,B366*K367)/VLOOKUP(J366,Moeda!A$3:D$24,4,TRUE))</f>
        <v>5.3895124808439077</v>
      </c>
      <c r="L366" s="18">
        <f ca="1">VLOOKUP(J366,Moeda!A$3:D$24,4,TRUE)</f>
        <v>1</v>
      </c>
    </row>
    <row r="367" spans="1:12" ht="20.100000000000001" customHeight="1" x14ac:dyDescent="0.2">
      <c r="A367" s="34">
        <v>35186</v>
      </c>
      <c r="B367" s="35">
        <f>IF($A367&gt;=$F$2,VLOOKUP($A367,'IPCA-E'!$A$3:$F$1000,3,FALSE),VLOOKUP($A367,FADT!$A$3:$C$1000,3,FALSE))</f>
        <v>1.0058879999999999</v>
      </c>
      <c r="C367" s="40">
        <f>IF($A367&gt;=$F$2,VLOOKUP($A367,'IPCA-E'!$A$3:$F$1000,4,FALSE),VLOOKUP($A367,FADT!$A$3:$C$1000,2,FALSE))</f>
        <v>0.58879999999998933</v>
      </c>
      <c r="D367" s="35">
        <f t="shared" si="13"/>
        <v>5.3541908835848986</v>
      </c>
      <c r="I367" s="24">
        <v>365</v>
      </c>
      <c r="J367" s="38">
        <f t="shared" ca="1" si="11"/>
        <v>35186</v>
      </c>
      <c r="K367" s="39">
        <f ca="1">IF(J367&gt;$J$2,1,IF(B367=B368,1*K368,B367*K368)/VLOOKUP(J367,Moeda!A$3:D$24,4,TRUE))</f>
        <v>5.3541908835848986</v>
      </c>
      <c r="L367" s="18">
        <f ca="1">VLOOKUP(J367,Moeda!A$3:D$24,4,TRUE)</f>
        <v>1</v>
      </c>
    </row>
    <row r="368" spans="1:12" ht="20.100000000000001" customHeight="1" x14ac:dyDescent="0.2">
      <c r="A368" s="34">
        <v>35217</v>
      </c>
      <c r="B368" s="35">
        <f>IF($A368&gt;=$F$2,VLOOKUP($A368,'IPCA-E'!$A$3:$F$1000,3,FALSE),VLOOKUP($A368,FADT!$A$3:$C$1000,3,FALSE))</f>
        <v>1.0060990000000001</v>
      </c>
      <c r="C368" s="40">
        <f>IF($A368&gt;=$F$2,VLOOKUP($A368,'IPCA-E'!$A$3:$F$1000,4,FALSE),VLOOKUP($A368,FADT!$A$3:$C$1000,2,FALSE))</f>
        <v>0.60990000000000766</v>
      </c>
      <c r="D368" s="35">
        <f t="shared" si="13"/>
        <v>5.3228499431198095</v>
      </c>
      <c r="I368" s="24">
        <v>366</v>
      </c>
      <c r="J368" s="38">
        <f t="shared" ca="1" si="11"/>
        <v>35217</v>
      </c>
      <c r="K368" s="39">
        <f ca="1">IF(J368&gt;$J$2,1,IF(B368=B369,1*K369,B368*K369)/VLOOKUP(J368,Moeda!A$3:D$24,4,TRUE))</f>
        <v>5.3228499431198095</v>
      </c>
      <c r="L368" s="18">
        <f ca="1">VLOOKUP(J368,Moeda!A$3:D$24,4,TRUE)</f>
        <v>1</v>
      </c>
    </row>
    <row r="369" spans="1:12" ht="20.100000000000001" customHeight="1" x14ac:dyDescent="0.2">
      <c r="A369" s="34">
        <v>35247</v>
      </c>
      <c r="B369" s="35">
        <f>IF($A369&gt;=$F$2,VLOOKUP($A369,'IPCA-E'!$A$3:$F$1000,3,FALSE),VLOOKUP($A369,FADT!$A$3:$C$1000,3,FALSE))</f>
        <v>1.0058510000000001</v>
      </c>
      <c r="C369" s="40">
        <f>IF($A369&gt;=$F$2,VLOOKUP($A369,'IPCA-E'!$A$3:$F$1000,4,FALSE),VLOOKUP($A369,FADT!$A$3:$C$1000,2,FALSE))</f>
        <v>0.58510000000000506</v>
      </c>
      <c r="D369" s="35">
        <f t="shared" si="13"/>
        <v>5.2905826793584021</v>
      </c>
      <c r="I369" s="24">
        <v>367</v>
      </c>
      <c r="J369" s="38">
        <f t="shared" ca="1" si="11"/>
        <v>35247</v>
      </c>
      <c r="K369" s="39">
        <f ca="1">IF(J369&gt;$J$2,1,IF(B369=B370,1*K370,B369*K370)/VLOOKUP(J369,Moeda!A$3:D$24,4,TRUE))</f>
        <v>5.2905826793584021</v>
      </c>
      <c r="L369" s="18">
        <f ca="1">VLOOKUP(J369,Moeda!A$3:D$24,4,TRUE)</f>
        <v>1</v>
      </c>
    </row>
    <row r="370" spans="1:12" ht="20.100000000000001" customHeight="1" x14ac:dyDescent="0.2">
      <c r="A370" s="34">
        <v>35278</v>
      </c>
      <c r="B370" s="35">
        <f>IF($A370&gt;=$F$2,VLOOKUP($A370,'IPCA-E'!$A$3:$F$1000,3,FALSE),VLOOKUP($A370,FADT!$A$3:$C$1000,3,FALSE))</f>
        <v>1.006275</v>
      </c>
      <c r="C370" s="40">
        <f>IF($A370&gt;=$F$2,VLOOKUP($A370,'IPCA-E'!$A$3:$F$1000,4,FALSE),VLOOKUP($A370,FADT!$A$3:$C$1000,2,FALSE))</f>
        <v>0.62750000000000306</v>
      </c>
      <c r="D370" s="35">
        <f t="shared" si="13"/>
        <v>5.2598075454102071</v>
      </c>
      <c r="I370" s="24">
        <v>368</v>
      </c>
      <c r="J370" s="38">
        <f t="shared" ca="1" si="11"/>
        <v>35278</v>
      </c>
      <c r="K370" s="39">
        <f ca="1">IF(J370&gt;$J$2,1,IF(B370=B371,1*K371,B370*K371)/VLOOKUP(J370,Moeda!A$3:D$24,4,TRUE))</f>
        <v>5.2598075454102071</v>
      </c>
      <c r="L370" s="18">
        <f ca="1">VLOOKUP(J370,Moeda!A$3:D$24,4,TRUE)</f>
        <v>1</v>
      </c>
    </row>
    <row r="371" spans="1:12" ht="20.100000000000001" customHeight="1" x14ac:dyDescent="0.2">
      <c r="A371" s="34">
        <v>35309</v>
      </c>
      <c r="B371" s="35">
        <f>IF($A371&gt;=$F$2,VLOOKUP($A371,'IPCA-E'!$A$3:$F$1000,3,FALSE),VLOOKUP($A371,FADT!$A$3:$C$1000,3,FALSE))</f>
        <v>1.0066200000000001</v>
      </c>
      <c r="C371" s="40">
        <f>IF($A371&gt;=$F$2,VLOOKUP($A371,'IPCA-E'!$A$3:$F$1000,4,FALSE),VLOOKUP($A371,FADT!$A$3:$C$1000,2,FALSE))</f>
        <v>0.66200000000000703</v>
      </c>
      <c r="D371" s="35">
        <f t="shared" si="13"/>
        <v>5.2270080697723849</v>
      </c>
      <c r="I371" s="24">
        <v>369</v>
      </c>
      <c r="J371" s="38">
        <f t="shared" ca="1" si="11"/>
        <v>35309</v>
      </c>
      <c r="K371" s="39">
        <f ca="1">IF(J371&gt;$J$2,1,IF(B371=B372,1*K372,B371*K372)/VLOOKUP(J371,Moeda!A$3:D$24,4,TRUE))</f>
        <v>5.2270080697723849</v>
      </c>
      <c r="L371" s="18">
        <f ca="1">VLOOKUP(J371,Moeda!A$3:D$24,4,TRUE)</f>
        <v>1</v>
      </c>
    </row>
    <row r="372" spans="1:12" ht="20.100000000000001" customHeight="1" x14ac:dyDescent="0.2">
      <c r="A372" s="34">
        <v>35339</v>
      </c>
      <c r="B372" s="35">
        <f>IF($A372&gt;=$F$2,VLOOKUP($A372,'IPCA-E'!$A$3:$F$1000,3,FALSE),VLOOKUP($A372,FADT!$A$3:$C$1000,3,FALSE))</f>
        <v>1.0074190000000001</v>
      </c>
      <c r="C372" s="40">
        <f>IF($A372&gt;=$F$2,VLOOKUP($A372,'IPCA-E'!$A$3:$F$1000,4,FALSE),VLOOKUP($A372,FADT!$A$3:$C$1000,2,FALSE))</f>
        <v>0.74190000000000644</v>
      </c>
      <c r="D372" s="35">
        <f t="shared" si="13"/>
        <v>5.1926328403691411</v>
      </c>
      <c r="I372" s="24">
        <v>370</v>
      </c>
      <c r="J372" s="38">
        <f t="shared" ca="1" si="11"/>
        <v>35339</v>
      </c>
      <c r="K372" s="39">
        <f ca="1">IF(J372&gt;$J$2,1,IF(B372=B373,1*K373,B372*K373)/VLOOKUP(J372,Moeda!A$3:D$24,4,TRUE))</f>
        <v>5.1926328403691411</v>
      </c>
      <c r="L372" s="18">
        <f ca="1">VLOOKUP(J372,Moeda!A$3:D$24,4,TRUE)</f>
        <v>1</v>
      </c>
    </row>
    <row r="373" spans="1:12" ht="20.100000000000001" customHeight="1" x14ac:dyDescent="0.2">
      <c r="A373" s="34">
        <v>35370</v>
      </c>
      <c r="B373" s="35">
        <f>IF($A373&gt;=$F$2,VLOOKUP($A373,'IPCA-E'!$A$3:$F$1000,3,FALSE),VLOOKUP($A373,FADT!$A$3:$C$1000,3,FALSE))</f>
        <v>1.008146</v>
      </c>
      <c r="C373" s="40">
        <f>IF($A373&gt;=$F$2,VLOOKUP($A373,'IPCA-E'!$A$3:$F$1000,4,FALSE),VLOOKUP($A373,FADT!$A$3:$C$1000,2,FALSE))</f>
        <v>0.81459999999999866</v>
      </c>
      <c r="D373" s="35">
        <f t="shared" si="13"/>
        <v>5.1543924031303172</v>
      </c>
      <c r="I373" s="24">
        <v>371</v>
      </c>
      <c r="J373" s="38">
        <f t="shared" ca="1" si="11"/>
        <v>35370</v>
      </c>
      <c r="K373" s="39">
        <f ca="1">IF(J373&gt;$J$2,1,IF(B373=B374,1*K374,B373*K374)/VLOOKUP(J373,Moeda!A$3:D$24,4,TRUE))</f>
        <v>5.1543924031303172</v>
      </c>
      <c r="L373" s="18">
        <f ca="1">VLOOKUP(J373,Moeda!A$3:D$24,4,TRUE)</f>
        <v>1</v>
      </c>
    </row>
    <row r="374" spans="1:12" ht="20.100000000000001" customHeight="1" x14ac:dyDescent="0.2">
      <c r="A374" s="34">
        <v>35400</v>
      </c>
      <c r="B374" s="35">
        <f>IF($A374&gt;=$F$2,VLOOKUP($A374,'IPCA-E'!$A$3:$F$1000,3,FALSE),VLOOKUP($A374,FADT!$A$3:$C$1000,3,FALSE))</f>
        <v>1.0087170000000001</v>
      </c>
      <c r="C374" s="40">
        <f>IF($A374&gt;=$F$2,VLOOKUP($A374,'IPCA-E'!$A$3:$F$1000,4,FALSE),VLOOKUP($A374,FADT!$A$3:$C$1000,2,FALSE))</f>
        <v>0.87170000000000858</v>
      </c>
      <c r="D374" s="35">
        <f t="shared" si="13"/>
        <v>5.1127439905830281</v>
      </c>
      <c r="I374" s="24">
        <v>372</v>
      </c>
      <c r="J374" s="38">
        <f t="shared" ca="1" si="11"/>
        <v>35400</v>
      </c>
      <c r="K374" s="39">
        <f ca="1">IF(J374&gt;$J$2,1,IF(B374=B375,1*K375,B374*K375)/VLOOKUP(J374,Moeda!A$3:D$24,4,TRUE))</f>
        <v>5.1127439905830281</v>
      </c>
      <c r="L374" s="18">
        <f ca="1">VLOOKUP(J374,Moeda!A$3:D$24,4,TRUE)</f>
        <v>1</v>
      </c>
    </row>
    <row r="375" spans="1:12" ht="20.100000000000001" customHeight="1" x14ac:dyDescent="0.2">
      <c r="A375" s="34">
        <v>35431</v>
      </c>
      <c r="B375" s="35">
        <f>IF($A375&gt;=$F$2,VLOOKUP($A375,'IPCA-E'!$A$3:$F$1000,3,FALSE),VLOOKUP($A375,FADT!$A$3:$C$1000,3,FALSE))</f>
        <v>1.0074399999999999</v>
      </c>
      <c r="C375" s="40">
        <f>IF($A375&gt;=$F$2,VLOOKUP($A375,'IPCA-E'!$A$3:$F$1000,4,FALSE),VLOOKUP($A375,FADT!$A$3:$C$1000,2,FALSE))</f>
        <v>0.74399999999998911</v>
      </c>
      <c r="D375" s="35">
        <f t="shared" si="13"/>
        <v>5.0685613413703026</v>
      </c>
      <c r="E375" s="52" t="s">
        <v>31</v>
      </c>
      <c r="I375" s="24">
        <v>373</v>
      </c>
      <c r="J375" s="38">
        <f t="shared" ca="1" si="11"/>
        <v>35431</v>
      </c>
      <c r="K375" s="39">
        <f ca="1">IF(J375&gt;$J$2,1,IF(B375=B376,1*K376,B375*K376)/VLOOKUP(J375,Moeda!A$3:D$24,4,TRUE))</f>
        <v>5.0685613413703026</v>
      </c>
      <c r="L375" s="18">
        <f ca="1">VLOOKUP(J375,Moeda!A$3:D$24,4,TRUE)</f>
        <v>1</v>
      </c>
    </row>
    <row r="376" spans="1:12" ht="20.100000000000001" customHeight="1" x14ac:dyDescent="0.2">
      <c r="A376" s="34">
        <v>35462</v>
      </c>
      <c r="B376" s="35">
        <f>IF($A376&gt;=$F$2,VLOOKUP($A376,'IPCA-E'!$A$3:$F$1000,3,FALSE),VLOOKUP($A376,FADT!$A$3:$C$1000,3,FALSE))</f>
        <v>1.006616</v>
      </c>
      <c r="C376" s="40">
        <f>IF($A376&gt;=$F$2,VLOOKUP($A376,'IPCA-E'!$A$3:$F$1000,4,FALSE),VLOOKUP($A376,FADT!$A$3:$C$1000,2,FALSE))</f>
        <v>0.66159999999999553</v>
      </c>
      <c r="D376" s="35">
        <f t="shared" si="13"/>
        <v>5.0311297361334697</v>
      </c>
      <c r="I376" s="24">
        <v>374</v>
      </c>
      <c r="J376" s="38">
        <f t="shared" ca="1" si="11"/>
        <v>35462</v>
      </c>
      <c r="K376" s="39">
        <f ca="1">IF(J376&gt;$J$2,1,IF(B376=B377,1*K377,B376*K377)/VLOOKUP(J376,Moeda!A$3:D$24,4,TRUE))</f>
        <v>5.0311297361334697</v>
      </c>
      <c r="L376" s="18">
        <f ca="1">VLOOKUP(J376,Moeda!A$3:D$24,4,TRUE)</f>
        <v>1</v>
      </c>
    </row>
    <row r="377" spans="1:12" ht="20.100000000000001" customHeight="1" x14ac:dyDescent="0.2">
      <c r="A377" s="34">
        <v>35490</v>
      </c>
      <c r="B377" s="35">
        <f>IF($A377&gt;=$F$2,VLOOKUP($A377,'IPCA-E'!$A$3:$F$1000,3,FALSE),VLOOKUP($A377,FADT!$A$3:$C$1000,3,FALSE))</f>
        <v>1.006316</v>
      </c>
      <c r="C377" s="40">
        <f>IF($A377&gt;=$F$2,VLOOKUP($A377,'IPCA-E'!$A$3:$F$1000,4,FALSE),VLOOKUP($A377,FADT!$A$3:$C$1000,2,FALSE))</f>
        <v>0.63159999999999883</v>
      </c>
      <c r="D377" s="35">
        <f t="shared" si="13"/>
        <v>4.9980625542743908</v>
      </c>
      <c r="I377" s="24">
        <v>375</v>
      </c>
      <c r="J377" s="38">
        <f t="shared" ca="1" si="11"/>
        <v>35490</v>
      </c>
      <c r="K377" s="39">
        <f ca="1">IF(J377&gt;$J$2,1,IF(B377=B378,1*K378,B377*K378)/VLOOKUP(J377,Moeda!A$3:D$24,4,TRUE))</f>
        <v>4.9980625542743908</v>
      </c>
      <c r="L377" s="18">
        <f ca="1">VLOOKUP(J377,Moeda!A$3:D$24,4,TRUE)</f>
        <v>1</v>
      </c>
    </row>
    <row r="378" spans="1:12" ht="20.100000000000001" customHeight="1" x14ac:dyDescent="0.2">
      <c r="A378" s="34">
        <v>35521</v>
      </c>
      <c r="B378" s="35">
        <f>IF($A378&gt;=$F$2,VLOOKUP($A378,'IPCA-E'!$A$3:$F$1000,3,FALSE),VLOOKUP($A378,FADT!$A$3:$C$1000,3,FALSE))</f>
        <v>1.006211</v>
      </c>
      <c r="C378" s="40">
        <f>IF($A378&gt;=$F$2,VLOOKUP($A378,'IPCA-E'!$A$3:$F$1000,4,FALSE),VLOOKUP($A378,FADT!$A$3:$C$1000,2,FALSE))</f>
        <v>0.62109999999999665</v>
      </c>
      <c r="D378" s="35">
        <f t="shared" si="13"/>
        <v>4.9666929217804254</v>
      </c>
      <c r="I378" s="24">
        <v>376</v>
      </c>
      <c r="J378" s="38">
        <f t="shared" ca="1" si="11"/>
        <v>35521</v>
      </c>
      <c r="K378" s="39">
        <f ca="1">IF(J378&gt;$J$2,1,IF(B378=B379,1*K379,B378*K379)/VLOOKUP(J378,Moeda!A$3:D$24,4,TRUE))</f>
        <v>4.9666929217804254</v>
      </c>
      <c r="L378" s="18">
        <f ca="1">VLOOKUP(J378,Moeda!A$3:D$24,4,TRUE)</f>
        <v>1</v>
      </c>
    </row>
    <row r="379" spans="1:12" ht="20.100000000000001" customHeight="1" x14ac:dyDescent="0.2">
      <c r="A379" s="34">
        <v>35551</v>
      </c>
      <c r="B379" s="35">
        <f>IF($A379&gt;=$F$2,VLOOKUP($A379,'IPCA-E'!$A$3:$F$1000,3,FALSE),VLOOKUP($A379,FADT!$A$3:$C$1000,3,FALSE))</f>
        <v>1.006354</v>
      </c>
      <c r="C379" s="40">
        <f>IF($A379&gt;=$F$2,VLOOKUP($A379,'IPCA-E'!$A$3:$F$1000,4,FALSE),VLOOKUP($A379,FADT!$A$3:$C$1000,2,FALSE))</f>
        <v>0.63539999999999708</v>
      </c>
      <c r="D379" s="35">
        <f t="shared" si="13"/>
        <v>4.9360352071090707</v>
      </c>
      <c r="I379" s="24">
        <v>377</v>
      </c>
      <c r="J379" s="38">
        <f t="shared" ca="1" si="11"/>
        <v>35551</v>
      </c>
      <c r="K379" s="39">
        <f ca="1">IF(J379&gt;$J$2,1,IF(B379=B380,1*K380,B379*K380)/VLOOKUP(J379,Moeda!A$3:D$24,4,TRUE))</f>
        <v>4.9360352071090707</v>
      </c>
      <c r="L379" s="18">
        <f ca="1">VLOOKUP(J379,Moeda!A$3:D$24,4,TRUE)</f>
        <v>1</v>
      </c>
    </row>
    <row r="380" spans="1:12" ht="20.100000000000001" customHeight="1" x14ac:dyDescent="0.2">
      <c r="A380" s="34">
        <v>35582</v>
      </c>
      <c r="B380" s="35">
        <f>IF($A380&gt;=$F$2,VLOOKUP($A380,'IPCA-E'!$A$3:$F$1000,3,FALSE),VLOOKUP($A380,FADT!$A$3:$C$1000,3,FALSE))</f>
        <v>1.006535</v>
      </c>
      <c r="C380" s="40">
        <f>IF($A380&gt;=$F$2,VLOOKUP($A380,'IPCA-E'!$A$3:$F$1000,4,FALSE),VLOOKUP($A380,FADT!$A$3:$C$1000,2,FALSE))</f>
        <v>0.65349999999999575</v>
      </c>
      <c r="D380" s="35">
        <f t="shared" si="13"/>
        <v>4.904869665256034</v>
      </c>
      <c r="I380" s="24">
        <v>378</v>
      </c>
      <c r="J380" s="38">
        <f t="shared" ca="1" si="11"/>
        <v>35582</v>
      </c>
      <c r="K380" s="39">
        <f ca="1">IF(J380&gt;$J$2,1,IF(B380=B381,1*K381,B380*K381)/VLOOKUP(J380,Moeda!A$3:D$24,4,TRUE))</f>
        <v>4.904869665256034</v>
      </c>
      <c r="L380" s="18">
        <f ca="1">VLOOKUP(J380,Moeda!A$3:D$24,4,TRUE)</f>
        <v>1</v>
      </c>
    </row>
    <row r="381" spans="1:12" ht="20.100000000000001" customHeight="1" x14ac:dyDescent="0.2">
      <c r="A381" s="34">
        <v>35612</v>
      </c>
      <c r="B381" s="35">
        <f>IF($A381&gt;=$F$2,VLOOKUP($A381,'IPCA-E'!$A$3:$F$1000,3,FALSE),VLOOKUP($A381,FADT!$A$3:$C$1000,3,FALSE))</f>
        <v>1.00658</v>
      </c>
      <c r="C381" s="40">
        <f>IF($A381&gt;=$F$2,VLOOKUP($A381,'IPCA-E'!$A$3:$F$1000,4,FALSE),VLOOKUP($A381,FADT!$A$3:$C$1000,2,FALSE))</f>
        <v>0.65800000000000303</v>
      </c>
      <c r="D381" s="35">
        <f t="shared" si="13"/>
        <v>4.8730244504721982</v>
      </c>
      <c r="I381" s="24">
        <v>379</v>
      </c>
      <c r="J381" s="38">
        <f t="shared" ca="1" si="11"/>
        <v>35612</v>
      </c>
      <c r="K381" s="39">
        <f ca="1">IF(J381&gt;$J$2,1,IF(B381=B382,1*K382,B381*K382)/VLOOKUP(J381,Moeda!A$3:D$24,4,TRUE))</f>
        <v>4.8730244504721982</v>
      </c>
      <c r="L381" s="18">
        <f ca="1">VLOOKUP(J381,Moeda!A$3:D$24,4,TRUE)</f>
        <v>1</v>
      </c>
    </row>
    <row r="382" spans="1:12" ht="20.100000000000001" customHeight="1" x14ac:dyDescent="0.2">
      <c r="A382" s="34">
        <v>35643</v>
      </c>
      <c r="B382" s="35">
        <f>IF($A382&gt;=$F$2,VLOOKUP($A382,'IPCA-E'!$A$3:$F$1000,3,FALSE),VLOOKUP($A382,FADT!$A$3:$C$1000,3,FALSE))</f>
        <v>1.00627</v>
      </c>
      <c r="C382" s="40">
        <f>IF($A382&gt;=$F$2,VLOOKUP($A382,'IPCA-E'!$A$3:$F$1000,4,FALSE),VLOOKUP($A382,FADT!$A$3:$C$1000,2,FALSE))</f>
        <v>0.62699999999999978</v>
      </c>
      <c r="D382" s="35">
        <f t="shared" si="13"/>
        <v>4.8411695548016036</v>
      </c>
      <c r="I382" s="24">
        <v>380</v>
      </c>
      <c r="J382" s="38">
        <f t="shared" ca="1" si="11"/>
        <v>35643</v>
      </c>
      <c r="K382" s="39">
        <f ca="1">IF(J382&gt;$J$2,1,IF(B382=B383,1*K383,B382*K383)/VLOOKUP(J382,Moeda!A$3:D$24,4,TRUE))</f>
        <v>4.8411695548016036</v>
      </c>
      <c r="L382" s="18">
        <f ca="1">VLOOKUP(J382,Moeda!A$3:D$24,4,TRUE)</f>
        <v>1</v>
      </c>
    </row>
    <row r="383" spans="1:12" ht="20.100000000000001" customHeight="1" x14ac:dyDescent="0.2">
      <c r="A383" s="34">
        <v>35674</v>
      </c>
      <c r="B383" s="35">
        <f>IF($A383&gt;=$F$2,VLOOKUP($A383,'IPCA-E'!$A$3:$F$1000,3,FALSE),VLOOKUP($A383,FADT!$A$3:$C$1000,3,FALSE))</f>
        <v>1.0064740000000001</v>
      </c>
      <c r="C383" s="40">
        <f>IF($A383&gt;=$F$2,VLOOKUP($A383,'IPCA-E'!$A$3:$F$1000,4,FALSE),VLOOKUP($A383,FADT!$A$3:$C$1000,2,FALSE))</f>
        <v>0.64740000000000908</v>
      </c>
      <c r="D383" s="35">
        <f t="shared" si="13"/>
        <v>4.8110045562340167</v>
      </c>
      <c r="I383" s="24">
        <v>381</v>
      </c>
      <c r="J383" s="38">
        <f t="shared" ca="1" si="11"/>
        <v>35674</v>
      </c>
      <c r="K383" s="39">
        <f ca="1">IF(J383&gt;$J$2,1,IF(B383=B384,1*K384,B383*K384)/VLOOKUP(J383,Moeda!A$3:D$24,4,TRUE))</f>
        <v>4.8110045562340167</v>
      </c>
      <c r="L383" s="18">
        <f ca="1">VLOOKUP(J383,Moeda!A$3:D$24,4,TRUE)</f>
        <v>1</v>
      </c>
    </row>
    <row r="384" spans="1:12" ht="20.100000000000001" customHeight="1" x14ac:dyDescent="0.2">
      <c r="A384" s="34">
        <v>35704</v>
      </c>
      <c r="B384" s="35">
        <f>IF($A384&gt;=$F$2,VLOOKUP($A384,'IPCA-E'!$A$3:$F$1000,3,FALSE),VLOOKUP($A384,FADT!$A$3:$C$1000,3,FALSE))</f>
        <v>1.006553</v>
      </c>
      <c r="C384" s="40">
        <f>IF($A384&gt;=$F$2,VLOOKUP($A384,'IPCA-E'!$A$3:$F$1000,4,FALSE),VLOOKUP($A384,FADT!$A$3:$C$1000,2,FALSE))</f>
        <v>0.6553000000000031</v>
      </c>
      <c r="D384" s="35">
        <f t="shared" si="13"/>
        <v>4.7800584577783596</v>
      </c>
      <c r="I384" s="24">
        <v>382</v>
      </c>
      <c r="J384" s="38">
        <f t="shared" ca="1" si="11"/>
        <v>35704</v>
      </c>
      <c r="K384" s="39">
        <f ca="1">IF(J384&gt;$J$2,1,IF(B384=B385,1*K385,B384*K385)/VLOOKUP(J384,Moeda!A$3:D$24,4,TRUE))</f>
        <v>4.7800584577783596</v>
      </c>
      <c r="L384" s="18">
        <f ca="1">VLOOKUP(J384,Moeda!A$3:D$24,4,TRUE)</f>
        <v>1</v>
      </c>
    </row>
    <row r="385" spans="1:12" ht="20.100000000000001" customHeight="1" x14ac:dyDescent="0.2">
      <c r="A385" s="34">
        <v>35735</v>
      </c>
      <c r="B385" s="35">
        <f>IF($A385&gt;=$F$2,VLOOKUP($A385,'IPCA-E'!$A$3:$F$1000,3,FALSE),VLOOKUP($A385,FADT!$A$3:$C$1000,3,FALSE))</f>
        <v>1.015334</v>
      </c>
      <c r="C385" s="40">
        <f>IF($A385&gt;=$F$2,VLOOKUP($A385,'IPCA-E'!$A$3:$F$1000,4,FALSE),VLOOKUP($A385,FADT!$A$3:$C$1000,2,FALSE))</f>
        <v>1.5333999999999959</v>
      </c>
      <c r="D385" s="35">
        <f t="shared" si="13"/>
        <v>4.7489386627215451</v>
      </c>
      <c r="I385" s="24">
        <v>383</v>
      </c>
      <c r="J385" s="38">
        <f t="shared" ca="1" si="11"/>
        <v>35735</v>
      </c>
      <c r="K385" s="39">
        <f ca="1">IF(J385&gt;$J$2,1,IF(B385=B386,1*K386,B385*K386)/VLOOKUP(J385,Moeda!A$3:D$24,4,TRUE))</f>
        <v>4.7489386627215451</v>
      </c>
      <c r="L385" s="18">
        <f ca="1">VLOOKUP(J385,Moeda!A$3:D$24,4,TRUE)</f>
        <v>1</v>
      </c>
    </row>
    <row r="386" spans="1:12" ht="20.100000000000001" customHeight="1" x14ac:dyDescent="0.2">
      <c r="A386" s="34">
        <v>35765</v>
      </c>
      <c r="B386" s="35">
        <f>IF($A386&gt;=$F$2,VLOOKUP($A386,'IPCA-E'!$A$3:$F$1000,3,FALSE),VLOOKUP($A386,FADT!$A$3:$C$1000,3,FALSE))</f>
        <v>1.013085</v>
      </c>
      <c r="C386" s="40">
        <f>IF($A386&gt;=$F$2,VLOOKUP($A386,'IPCA-E'!$A$3:$F$1000,4,FALSE),VLOOKUP($A386,FADT!$A$3:$C$1000,2,FALSE))</f>
        <v>1.3085000000000013</v>
      </c>
      <c r="D386" s="35">
        <f t="shared" si="13"/>
        <v>4.6772181988602224</v>
      </c>
      <c r="I386" s="24">
        <v>384</v>
      </c>
      <c r="J386" s="38">
        <f t="shared" ca="1" si="11"/>
        <v>35765</v>
      </c>
      <c r="K386" s="39">
        <f ca="1">IF(J386&gt;$J$2,1,IF(B386=B387,1*K387,B386*K387)/VLOOKUP(J386,Moeda!A$3:D$24,4,TRUE))</f>
        <v>4.6772181988602224</v>
      </c>
      <c r="L386" s="18">
        <f ca="1">VLOOKUP(J386,Moeda!A$3:D$24,4,TRUE)</f>
        <v>1</v>
      </c>
    </row>
    <row r="387" spans="1:12" ht="20.100000000000001" customHeight="1" x14ac:dyDescent="0.2">
      <c r="A387" s="34">
        <v>35796</v>
      </c>
      <c r="B387" s="35">
        <f>IF($A387&gt;=$F$2,VLOOKUP($A387,'IPCA-E'!$A$3:$F$1000,3,FALSE),VLOOKUP($A387,FADT!$A$3:$C$1000,3,FALSE))</f>
        <v>1.0114590000000001</v>
      </c>
      <c r="C387" s="40">
        <f>IF($A387&gt;=$F$2,VLOOKUP($A387,'IPCA-E'!$A$3:$F$1000,4,FALSE),VLOOKUP($A387,FADT!$A$3:$C$1000,2,FALSE))</f>
        <v>1.1459000000000108</v>
      </c>
      <c r="D387" s="35">
        <f t="shared" si="13"/>
        <v>4.6168072756582346</v>
      </c>
      <c r="I387" s="24">
        <v>385</v>
      </c>
      <c r="J387" s="38">
        <f t="shared" ref="J387:J450" ca="1" si="14">IF(CELL("tipo",B387)="v",A387,"")</f>
        <v>35796</v>
      </c>
      <c r="K387" s="39">
        <f ca="1">IF(J387&gt;$J$2,1,IF(B387=B388,1*K388,B387*K388)/VLOOKUP(J387,Moeda!A$3:D$24,4,TRUE))</f>
        <v>4.6168072756582346</v>
      </c>
      <c r="L387" s="18">
        <f ca="1">VLOOKUP(J387,Moeda!A$3:D$24,4,TRUE)</f>
        <v>1</v>
      </c>
    </row>
    <row r="388" spans="1:12" ht="20.100000000000001" customHeight="1" x14ac:dyDescent="0.2">
      <c r="A388" s="34">
        <v>35827</v>
      </c>
      <c r="B388" s="35">
        <f>IF($A388&gt;=$F$2,VLOOKUP($A388,'IPCA-E'!$A$3:$F$1000,3,FALSE),VLOOKUP($A388,FADT!$A$3:$C$1000,3,FALSE))</f>
        <v>1.004461</v>
      </c>
      <c r="C388" s="40">
        <f>IF($A388&gt;=$F$2,VLOOKUP($A388,'IPCA-E'!$A$3:$F$1000,4,FALSE),VLOOKUP($A388,FADT!$A$3:$C$1000,2,FALSE))</f>
        <v>0.44610000000000483</v>
      </c>
      <c r="D388" s="35">
        <f t="shared" si="13"/>
        <v>4.5645026399075332</v>
      </c>
      <c r="I388" s="24">
        <v>386</v>
      </c>
      <c r="J388" s="38">
        <f t="shared" ca="1" si="14"/>
        <v>35827</v>
      </c>
      <c r="K388" s="39">
        <f ca="1">IF(J388&gt;$J$2,1,IF(B388=B389,1*K389,B388*K389)/VLOOKUP(J388,Moeda!A$3:D$24,4,TRUE))</f>
        <v>4.5645026399075332</v>
      </c>
      <c r="L388" s="18">
        <f ca="1">VLOOKUP(J388,Moeda!A$3:D$24,4,TRUE)</f>
        <v>1</v>
      </c>
    </row>
    <row r="389" spans="1:12" ht="20.100000000000001" customHeight="1" x14ac:dyDescent="0.2">
      <c r="A389" s="34">
        <v>35855</v>
      </c>
      <c r="B389" s="35">
        <f>IF($A389&gt;=$F$2,VLOOKUP($A389,'IPCA-E'!$A$3:$F$1000,3,FALSE),VLOOKUP($A389,FADT!$A$3:$C$1000,3,FALSE))</f>
        <v>1.0089950000000001</v>
      </c>
      <c r="C389" s="40">
        <f>IF($A389&gt;=$F$2,VLOOKUP($A389,'IPCA-E'!$A$3:$F$1000,4,FALSE),VLOOKUP($A389,FADT!$A$3:$C$1000,2,FALSE))</f>
        <v>0.89950000000000863</v>
      </c>
      <c r="D389" s="35">
        <f t="shared" si="13"/>
        <v>4.5442308261918907</v>
      </c>
      <c r="I389" s="24">
        <v>387</v>
      </c>
      <c r="J389" s="38">
        <f t="shared" ca="1" si="14"/>
        <v>35855</v>
      </c>
      <c r="K389" s="39">
        <f ca="1">IF(J389&gt;$J$2,1,IF(B389=B390,1*K390,B389*K390)/VLOOKUP(J389,Moeda!A$3:D$24,4,TRUE))</f>
        <v>4.5442308261918907</v>
      </c>
      <c r="L389" s="18">
        <f ca="1">VLOOKUP(J389,Moeda!A$3:D$24,4,TRUE)</f>
        <v>1</v>
      </c>
    </row>
    <row r="390" spans="1:12" ht="20.100000000000001" customHeight="1" x14ac:dyDescent="0.2">
      <c r="A390" s="34">
        <v>35886</v>
      </c>
      <c r="B390" s="35">
        <f>IF($A390&gt;=$F$2,VLOOKUP($A390,'IPCA-E'!$A$3:$F$1000,3,FALSE),VLOOKUP($A390,FADT!$A$3:$C$1000,3,FALSE))</f>
        <v>1.0047200000000001</v>
      </c>
      <c r="C390" s="40">
        <f>IF($A390&gt;=$F$2,VLOOKUP($A390,'IPCA-E'!$A$3:$F$1000,4,FALSE),VLOOKUP($A390,FADT!$A$3:$C$1000,2,FALSE))</f>
        <v>0.47200000000000575</v>
      </c>
      <c r="D390" s="35">
        <f t="shared" si="13"/>
        <v>4.5037198659972448</v>
      </c>
      <c r="I390" s="24">
        <v>388</v>
      </c>
      <c r="J390" s="38">
        <f t="shared" ca="1" si="14"/>
        <v>35886</v>
      </c>
      <c r="K390" s="39">
        <f ca="1">IF(J390&gt;$J$2,1,IF(B390=B391,1*K391,B390*K391)/VLOOKUP(J390,Moeda!A$3:D$24,4,TRUE))</f>
        <v>4.5037198659972448</v>
      </c>
      <c r="L390" s="18">
        <f ca="1">VLOOKUP(J390,Moeda!A$3:D$24,4,TRUE)</f>
        <v>1</v>
      </c>
    </row>
    <row r="391" spans="1:12" ht="20.100000000000001" customHeight="1" x14ac:dyDescent="0.2">
      <c r="A391" s="34">
        <v>35916</v>
      </c>
      <c r="B391" s="35">
        <f>IF($A391&gt;=$F$2,VLOOKUP($A391,'IPCA-E'!$A$3:$F$1000,3,FALSE),VLOOKUP($A391,FADT!$A$3:$C$1000,3,FALSE))</f>
        <v>1.004543</v>
      </c>
      <c r="C391" s="40">
        <f>IF($A391&gt;=$F$2,VLOOKUP($A391,'IPCA-E'!$A$3:$F$1000,4,FALSE),VLOOKUP($A391,FADT!$A$3:$C$1000,2,FALSE))</f>
        <v>0.45429999999999637</v>
      </c>
      <c r="D391" s="35">
        <f t="shared" si="13"/>
        <v>4.4825621725428419</v>
      </c>
      <c r="I391" s="24">
        <v>389</v>
      </c>
      <c r="J391" s="38">
        <f t="shared" ca="1" si="14"/>
        <v>35916</v>
      </c>
      <c r="K391" s="39">
        <f ca="1">IF(J391&gt;$J$2,1,IF(B391=B392,1*K392,B391*K392)/VLOOKUP(J391,Moeda!A$3:D$24,4,TRUE))</f>
        <v>4.4825621725428419</v>
      </c>
      <c r="L391" s="18">
        <f ca="1">VLOOKUP(J391,Moeda!A$3:D$24,4,TRUE)</f>
        <v>1</v>
      </c>
    </row>
    <row r="392" spans="1:12" ht="20.100000000000001" customHeight="1" x14ac:dyDescent="0.2">
      <c r="A392" s="34">
        <v>35947</v>
      </c>
      <c r="B392" s="35">
        <f>IF($A392&gt;=$F$2,VLOOKUP($A392,'IPCA-E'!$A$3:$F$1000,3,FALSE),VLOOKUP($A392,FADT!$A$3:$C$1000,3,FALSE))</f>
        <v>1.0049129999999999</v>
      </c>
      <c r="C392" s="40">
        <f>IF($A392&gt;=$F$2,VLOOKUP($A392,'IPCA-E'!$A$3:$F$1000,4,FALSE),VLOOKUP($A392,FADT!$A$3:$C$1000,2,FALSE))</f>
        <v>0.49129999999999452</v>
      </c>
      <c r="D392" s="35">
        <f t="shared" si="13"/>
        <v>4.4622899891222598</v>
      </c>
      <c r="I392" s="24">
        <v>390</v>
      </c>
      <c r="J392" s="38">
        <f t="shared" ca="1" si="14"/>
        <v>35947</v>
      </c>
      <c r="K392" s="39">
        <f ca="1">IF(J392&gt;$J$2,1,IF(B392=B393,1*K393,B392*K393)/VLOOKUP(J392,Moeda!A$3:D$24,4,TRUE))</f>
        <v>4.4622899891222598</v>
      </c>
      <c r="L392" s="18">
        <f ca="1">VLOOKUP(J392,Moeda!A$3:D$24,4,TRUE)</f>
        <v>1</v>
      </c>
    </row>
    <row r="393" spans="1:12" ht="20.100000000000001" customHeight="1" x14ac:dyDescent="0.2">
      <c r="A393" s="34">
        <v>35977</v>
      </c>
      <c r="B393" s="35">
        <f>IF($A393&gt;=$F$2,VLOOKUP($A393,'IPCA-E'!$A$3:$F$1000,3,FALSE),VLOOKUP($A393,FADT!$A$3:$C$1000,3,FALSE))</f>
        <v>1.005503</v>
      </c>
      <c r="C393" s="40">
        <f>IF($A393&gt;=$F$2,VLOOKUP($A393,'IPCA-E'!$A$3:$F$1000,4,FALSE),VLOOKUP($A393,FADT!$A$3:$C$1000,2,FALSE))</f>
        <v>0.55030000000000356</v>
      </c>
      <c r="D393" s="35">
        <f t="shared" si="13"/>
        <v>4.4404739406518372</v>
      </c>
      <c r="I393" s="24">
        <v>391</v>
      </c>
      <c r="J393" s="38">
        <f t="shared" ca="1" si="14"/>
        <v>35977</v>
      </c>
      <c r="K393" s="39">
        <f ca="1">IF(J393&gt;$J$2,1,IF(B393=B394,1*K394,B393*K394)/VLOOKUP(J393,Moeda!A$3:D$24,4,TRUE))</f>
        <v>4.4404739406518372</v>
      </c>
      <c r="L393" s="18">
        <f ca="1">VLOOKUP(J393,Moeda!A$3:D$24,4,TRUE)</f>
        <v>1</v>
      </c>
    </row>
    <row r="394" spans="1:12" ht="20.100000000000001" customHeight="1" x14ac:dyDescent="0.2">
      <c r="A394" s="34">
        <v>36008</v>
      </c>
      <c r="B394" s="35">
        <f>IF($A394&gt;=$F$2,VLOOKUP($A394,'IPCA-E'!$A$3:$F$1000,3,FALSE),VLOOKUP($A394,FADT!$A$3:$C$1000,3,FALSE))</f>
        <v>1.003749</v>
      </c>
      <c r="C394" s="40">
        <f>IF($A394&gt;=$F$2,VLOOKUP($A394,'IPCA-E'!$A$3:$F$1000,4,FALSE),VLOOKUP($A394,FADT!$A$3:$C$1000,2,FALSE))</f>
        <v>0.37490000000000023</v>
      </c>
      <c r="D394" s="35">
        <f t="shared" si="13"/>
        <v>4.4161717475252056</v>
      </c>
      <c r="I394" s="24">
        <v>392</v>
      </c>
      <c r="J394" s="38">
        <f t="shared" ca="1" si="14"/>
        <v>36008</v>
      </c>
      <c r="K394" s="39">
        <f ca="1">IF(J394&gt;$J$2,1,IF(B394=B395,1*K395,B394*K395)/VLOOKUP(J394,Moeda!A$3:D$24,4,TRUE))</f>
        <v>4.4161717475252056</v>
      </c>
      <c r="L394" s="18">
        <f ca="1">VLOOKUP(J394,Moeda!A$3:D$24,4,TRUE)</f>
        <v>1</v>
      </c>
    </row>
    <row r="395" spans="1:12" ht="20.100000000000001" customHeight="1" x14ac:dyDescent="0.2">
      <c r="A395" s="34">
        <v>36039</v>
      </c>
      <c r="B395" s="35">
        <f>IF($A395&gt;=$F$2,VLOOKUP($A395,'IPCA-E'!$A$3:$F$1000,3,FALSE),VLOOKUP($A395,FADT!$A$3:$C$1000,3,FALSE))</f>
        <v>1.0045120000000001</v>
      </c>
      <c r="C395" s="40">
        <f>IF($A395&gt;=$F$2,VLOOKUP($A395,'IPCA-E'!$A$3:$F$1000,4,FALSE),VLOOKUP($A395,FADT!$A$3:$C$1000,2,FALSE))</f>
        <v>0.45120000000000715</v>
      </c>
      <c r="D395" s="35">
        <f t="shared" si="13"/>
        <v>4.3996773571133874</v>
      </c>
      <c r="I395" s="24">
        <v>393</v>
      </c>
      <c r="J395" s="38">
        <f t="shared" ca="1" si="14"/>
        <v>36039</v>
      </c>
      <c r="K395" s="39">
        <f ca="1">IF(J395&gt;$J$2,1,IF(B395=B396,1*K396,B395*K396)/VLOOKUP(J395,Moeda!A$3:D$24,4,TRUE))</f>
        <v>4.3996773571133874</v>
      </c>
      <c r="L395" s="18">
        <f ca="1">VLOOKUP(J395,Moeda!A$3:D$24,4,TRUE)</f>
        <v>1</v>
      </c>
    </row>
    <row r="396" spans="1:12" ht="20.100000000000001" customHeight="1" x14ac:dyDescent="0.2">
      <c r="A396" s="34">
        <v>36069</v>
      </c>
      <c r="B396" s="35">
        <f>IF($A396&gt;=$F$2,VLOOKUP($A396,'IPCA-E'!$A$3:$F$1000,3,FALSE),VLOOKUP($A396,FADT!$A$3:$C$1000,3,FALSE))</f>
        <v>1.0088919999999999</v>
      </c>
      <c r="C396" s="40">
        <f>IF($A396&gt;=$F$2,VLOOKUP($A396,'IPCA-E'!$A$3:$F$1000,4,FALSE),VLOOKUP($A396,FADT!$A$3:$C$1000,2,FALSE))</f>
        <v>0.88919999999999</v>
      </c>
      <c r="D396" s="35">
        <f t="shared" si="13"/>
        <v>4.3799151798220297</v>
      </c>
      <c r="I396" s="24">
        <v>394</v>
      </c>
      <c r="J396" s="38">
        <f t="shared" ca="1" si="14"/>
        <v>36069</v>
      </c>
      <c r="K396" s="39">
        <f ca="1">IF(J396&gt;$J$2,1,IF(B396=B397,1*K397,B396*K397)/VLOOKUP(J396,Moeda!A$3:D$24,4,TRUE))</f>
        <v>4.3799151798220297</v>
      </c>
      <c r="L396" s="18">
        <f ca="1">VLOOKUP(J396,Moeda!A$3:D$24,4,TRUE)</f>
        <v>1</v>
      </c>
    </row>
    <row r="397" spans="1:12" ht="20.100000000000001" customHeight="1" x14ac:dyDescent="0.2">
      <c r="A397" s="34">
        <v>36100</v>
      </c>
      <c r="B397" s="35">
        <f>IF($A397&gt;=$F$2,VLOOKUP($A397,'IPCA-E'!$A$3:$F$1000,3,FALSE),VLOOKUP($A397,FADT!$A$3:$C$1000,3,FALSE))</f>
        <v>1.0061359999999999</v>
      </c>
      <c r="C397" s="40">
        <f>IF($A397&gt;=$F$2,VLOOKUP($A397,'IPCA-E'!$A$3:$F$1000,4,FALSE),VLOOKUP($A397,FADT!$A$3:$C$1000,2,FALSE))</f>
        <v>0.61359999999999193</v>
      </c>
      <c r="D397" s="35">
        <f t="shared" si="13"/>
        <v>4.3413122314598889</v>
      </c>
      <c r="I397" s="24">
        <v>395</v>
      </c>
      <c r="J397" s="38">
        <f t="shared" ca="1" si="14"/>
        <v>36100</v>
      </c>
      <c r="K397" s="39">
        <f ca="1">IF(J397&gt;$J$2,1,IF(B397=B398,1*K398,B397*K398)/VLOOKUP(J397,Moeda!A$3:D$24,4,TRUE))</f>
        <v>4.3413122314598889</v>
      </c>
      <c r="L397" s="18">
        <f ca="1">VLOOKUP(J397,Moeda!A$3:D$24,4,TRUE)</f>
        <v>1</v>
      </c>
    </row>
    <row r="398" spans="1:12" ht="20.100000000000001" customHeight="1" x14ac:dyDescent="0.2">
      <c r="A398" s="34">
        <v>36130</v>
      </c>
      <c r="B398" s="35">
        <f>IF($A398&gt;=$F$2,VLOOKUP($A398,'IPCA-E'!$A$3:$F$1000,3,FALSE),VLOOKUP($A398,FADT!$A$3:$C$1000,3,FALSE))</f>
        <v>1.0074339999999999</v>
      </c>
      <c r="C398" s="40">
        <f>IF($A398&gt;=$F$2,VLOOKUP($A398,'IPCA-E'!$A$3:$F$1000,4,FALSE),VLOOKUP($A398,FADT!$A$3:$C$1000,2,FALSE))</f>
        <v>0.74339999999999407</v>
      </c>
      <c r="D398" s="35">
        <f t="shared" si="13"/>
        <v>4.3148363953380944</v>
      </c>
      <c r="I398" s="24">
        <v>396</v>
      </c>
      <c r="J398" s="38">
        <f t="shared" ca="1" si="14"/>
        <v>36130</v>
      </c>
      <c r="K398" s="39">
        <f ca="1">IF(J398&gt;$J$2,1,IF(B398=B399,1*K399,B398*K399)/VLOOKUP(J398,Moeda!A$3:D$24,4,TRUE))</f>
        <v>4.3148363953380944</v>
      </c>
      <c r="L398" s="18">
        <f ca="1">VLOOKUP(J398,Moeda!A$3:D$24,4,TRUE)</f>
        <v>1</v>
      </c>
    </row>
    <row r="399" spans="1:12" ht="20.100000000000001" customHeight="1" x14ac:dyDescent="0.2">
      <c r="A399" s="34">
        <v>36161</v>
      </c>
      <c r="B399" s="35">
        <f>IF($A399&gt;=$F$2,VLOOKUP($A399,'IPCA-E'!$A$3:$F$1000,3,FALSE),VLOOKUP($A399,FADT!$A$3:$C$1000,3,FALSE))</f>
        <v>1.005163</v>
      </c>
      <c r="C399" s="40">
        <f>IF($A399&gt;=$F$2,VLOOKUP($A399,'IPCA-E'!$A$3:$F$1000,4,FALSE),VLOOKUP($A399,FADT!$A$3:$C$1000,2,FALSE))</f>
        <v>0.51630000000000287</v>
      </c>
      <c r="D399" s="35">
        <f t="shared" si="13"/>
        <v>4.2829965986239245</v>
      </c>
      <c r="I399" s="24">
        <v>397</v>
      </c>
      <c r="J399" s="38">
        <f t="shared" ca="1" si="14"/>
        <v>36161</v>
      </c>
      <c r="K399" s="39">
        <f ca="1">IF(J399&gt;$J$2,1,IF(B399=B400,1*K400,B399*K400)/VLOOKUP(J399,Moeda!A$3:D$24,4,TRUE))</f>
        <v>4.2829965986239245</v>
      </c>
      <c r="L399" s="18">
        <f ca="1">VLOOKUP(J399,Moeda!A$3:D$24,4,TRUE)</f>
        <v>1</v>
      </c>
    </row>
    <row r="400" spans="1:12" ht="20.100000000000001" customHeight="1" x14ac:dyDescent="0.2">
      <c r="A400" s="34">
        <v>36192</v>
      </c>
      <c r="B400" s="35">
        <f>IF($A400&gt;=$F$2,VLOOKUP($A400,'IPCA-E'!$A$3:$F$1000,3,FALSE),VLOOKUP($A400,FADT!$A$3:$C$1000,3,FALSE))</f>
        <v>1.0082979999999999</v>
      </c>
      <c r="C400" s="40">
        <f>IF($A400&gt;=$F$2,VLOOKUP($A400,'IPCA-E'!$A$3:$F$1000,4,FALSE),VLOOKUP($A400,FADT!$A$3:$C$1000,2,FALSE))</f>
        <v>0.82979999999999166</v>
      </c>
      <c r="D400" s="35">
        <f t="shared" si="13"/>
        <v>4.2609970707476545</v>
      </c>
      <c r="I400" s="24">
        <v>398</v>
      </c>
      <c r="J400" s="38">
        <f t="shared" ca="1" si="14"/>
        <v>36192</v>
      </c>
      <c r="K400" s="39">
        <f ca="1">IF(J400&gt;$J$2,1,IF(B400=B401,1*K401,B400*K401)/VLOOKUP(J400,Moeda!A$3:D$24,4,TRUE))</f>
        <v>4.2609970707476545</v>
      </c>
      <c r="L400" s="18">
        <f ca="1">VLOOKUP(J400,Moeda!A$3:D$24,4,TRUE)</f>
        <v>1</v>
      </c>
    </row>
    <row r="401" spans="1:12" ht="20.100000000000001" customHeight="1" x14ac:dyDescent="0.2">
      <c r="A401" s="34">
        <v>36220</v>
      </c>
      <c r="B401" s="35">
        <f>IF($A401&gt;=$F$2,VLOOKUP($A401,'IPCA-E'!$A$3:$F$1000,3,FALSE),VLOOKUP($A401,FADT!$A$3:$C$1000,3,FALSE))</f>
        <v>1.011614</v>
      </c>
      <c r="C401" s="40">
        <f>IF($A401&gt;=$F$2,VLOOKUP($A401,'IPCA-E'!$A$3:$F$1000,4,FALSE),VLOOKUP($A401,FADT!$A$3:$C$1000,2,FALSE))</f>
        <v>1.1614000000000013</v>
      </c>
      <c r="D401" s="35">
        <f t="shared" si="13"/>
        <v>4.2259303011090523</v>
      </c>
      <c r="I401" s="24">
        <v>399</v>
      </c>
      <c r="J401" s="38">
        <f t="shared" ca="1" si="14"/>
        <v>36220</v>
      </c>
      <c r="K401" s="39">
        <f ca="1">IF(J401&gt;$J$2,1,IF(B401=B402,1*K402,B401*K402)/VLOOKUP(J401,Moeda!A$3:D$24,4,TRUE))</f>
        <v>4.2259303011090523</v>
      </c>
      <c r="L401" s="18">
        <f ca="1">VLOOKUP(J401,Moeda!A$3:D$24,4,TRUE)</f>
        <v>1</v>
      </c>
    </row>
    <row r="402" spans="1:12" ht="20.100000000000001" customHeight="1" x14ac:dyDescent="0.2">
      <c r="A402" s="34">
        <v>36251</v>
      </c>
      <c r="B402" s="35">
        <f>IF($A402&gt;=$F$2,VLOOKUP($A402,'IPCA-E'!$A$3:$F$1000,3,FALSE),VLOOKUP($A402,FADT!$A$3:$C$1000,3,FALSE))</f>
        <v>1.006092</v>
      </c>
      <c r="C402" s="40">
        <f>IF($A402&gt;=$F$2,VLOOKUP($A402,'IPCA-E'!$A$3:$F$1000,4,FALSE),VLOOKUP($A402,FADT!$A$3:$C$1000,2,FALSE))</f>
        <v>0.60919999999999863</v>
      </c>
      <c r="D402" s="35">
        <f t="shared" si="13"/>
        <v>4.1774138170379729</v>
      </c>
      <c r="I402" s="24">
        <v>400</v>
      </c>
      <c r="J402" s="38">
        <f t="shared" ca="1" si="14"/>
        <v>36251</v>
      </c>
      <c r="K402" s="39">
        <f ca="1">IF(J402&gt;$J$2,1,IF(B402=B403,1*K403,B402*K403)/VLOOKUP(J402,Moeda!A$3:D$24,4,TRUE))</f>
        <v>4.1774138170379729</v>
      </c>
      <c r="L402" s="18">
        <f ca="1">VLOOKUP(J402,Moeda!A$3:D$24,4,TRUE)</f>
        <v>1</v>
      </c>
    </row>
    <row r="403" spans="1:12" ht="20.100000000000001" customHeight="1" x14ac:dyDescent="0.2">
      <c r="A403" s="34">
        <v>36281</v>
      </c>
      <c r="B403" s="35">
        <f>IF($A403&gt;=$F$2,VLOOKUP($A403,'IPCA-E'!$A$3:$F$1000,3,FALSE),VLOOKUP($A403,FADT!$A$3:$C$1000,3,FALSE))</f>
        <v>1.0057609999999999</v>
      </c>
      <c r="C403" s="40">
        <f>IF($A403&gt;=$F$2,VLOOKUP($A403,'IPCA-E'!$A$3:$F$1000,4,FALSE),VLOOKUP($A403,FADT!$A$3:$C$1000,2,FALSE))</f>
        <v>0.57609999999999051</v>
      </c>
      <c r="D403" s="35">
        <f t="shared" si="13"/>
        <v>4.1521191074354764</v>
      </c>
      <c r="I403" s="24">
        <v>401</v>
      </c>
      <c r="J403" s="38">
        <f t="shared" ca="1" si="14"/>
        <v>36281</v>
      </c>
      <c r="K403" s="39">
        <f ca="1">IF(J403&gt;$J$2,1,IF(B403=B404,1*K404,B403*K404)/VLOOKUP(J403,Moeda!A$3:D$24,4,TRUE))</f>
        <v>4.1521191074354764</v>
      </c>
      <c r="L403" s="18">
        <f ca="1">VLOOKUP(J403,Moeda!A$3:D$24,4,TRUE)</f>
        <v>1</v>
      </c>
    </row>
    <row r="404" spans="1:12" ht="20.100000000000001" customHeight="1" x14ac:dyDescent="0.2">
      <c r="A404" s="34">
        <v>36312</v>
      </c>
      <c r="B404" s="35">
        <f>IF($A404&gt;=$F$2,VLOOKUP($A404,'IPCA-E'!$A$3:$F$1000,3,FALSE),VLOOKUP($A404,FADT!$A$3:$C$1000,3,FALSE))</f>
        <v>1.0031080000000001</v>
      </c>
      <c r="C404" s="40">
        <f>IF($A404&gt;=$F$2,VLOOKUP($A404,'IPCA-E'!$A$3:$F$1000,4,FALSE),VLOOKUP($A404,FADT!$A$3:$C$1000,2,FALSE))</f>
        <v>0.31080000000001107</v>
      </c>
      <c r="D404" s="35">
        <f t="shared" si="13"/>
        <v>4.1283357650927774</v>
      </c>
      <c r="I404" s="24">
        <v>402</v>
      </c>
      <c r="J404" s="38">
        <f t="shared" ca="1" si="14"/>
        <v>36312</v>
      </c>
      <c r="K404" s="39">
        <f ca="1">IF(J404&gt;$J$2,1,IF(B404=B405,1*K405,B404*K405)/VLOOKUP(J404,Moeda!A$3:D$24,4,TRUE))</f>
        <v>4.1283357650927774</v>
      </c>
      <c r="L404" s="18">
        <f ca="1">VLOOKUP(J404,Moeda!A$3:D$24,4,TRUE)</f>
        <v>1</v>
      </c>
    </row>
    <row r="405" spans="1:12" ht="20.100000000000001" customHeight="1" x14ac:dyDescent="0.2">
      <c r="A405" s="34">
        <v>36342</v>
      </c>
      <c r="B405" s="35">
        <f>IF($A405&gt;=$F$2,VLOOKUP($A405,'IPCA-E'!$A$3:$F$1000,3,FALSE),VLOOKUP($A405,FADT!$A$3:$C$1000,3,FALSE))</f>
        <v>1.0029330000000001</v>
      </c>
      <c r="C405" s="40">
        <f>IF($A405&gt;=$F$2,VLOOKUP($A405,'IPCA-E'!$A$3:$F$1000,4,FALSE),VLOOKUP($A405,FADT!$A$3:$C$1000,2,FALSE))</f>
        <v>0.29330000000000744</v>
      </c>
      <c r="D405" s="35">
        <f t="shared" si="13"/>
        <v>4.1155446523133872</v>
      </c>
      <c r="I405" s="24">
        <v>403</v>
      </c>
      <c r="J405" s="38">
        <f t="shared" ca="1" si="14"/>
        <v>36342</v>
      </c>
      <c r="K405" s="39">
        <f ca="1">IF(J405&gt;$J$2,1,IF(B405=B406,1*K406,B405*K406)/VLOOKUP(J405,Moeda!A$3:D$24,4,TRUE))</f>
        <v>4.1155446523133872</v>
      </c>
      <c r="L405" s="18">
        <f ca="1">VLOOKUP(J405,Moeda!A$3:D$24,4,TRUE)</f>
        <v>1</v>
      </c>
    </row>
    <row r="406" spans="1:12" ht="20.100000000000001" customHeight="1" x14ac:dyDescent="0.2">
      <c r="A406" s="34">
        <v>36373</v>
      </c>
      <c r="B406" s="35">
        <f>IF($A406&gt;=$F$2,VLOOKUP($A406,'IPCA-E'!$A$3:$F$1000,3,FALSE),VLOOKUP($A406,FADT!$A$3:$C$1000,3,FALSE))</f>
        <v>1.002945</v>
      </c>
      <c r="C406" s="40">
        <f>IF($A406&gt;=$F$2,VLOOKUP($A406,'IPCA-E'!$A$3:$F$1000,4,FALSE),VLOOKUP($A406,FADT!$A$3:$C$1000,2,FALSE))</f>
        <v>0.29449999999999754</v>
      </c>
      <c r="D406" s="35">
        <f t="shared" si="13"/>
        <v>4.1035090602397037</v>
      </c>
      <c r="I406" s="24">
        <v>404</v>
      </c>
      <c r="J406" s="38">
        <f t="shared" ca="1" si="14"/>
        <v>36373</v>
      </c>
      <c r="K406" s="39">
        <f ca="1">IF(J406&gt;$J$2,1,IF(B406=B407,1*K407,B406*K407)/VLOOKUP(J406,Moeda!A$3:D$24,4,TRUE))</f>
        <v>4.1035090602397037</v>
      </c>
      <c r="L406" s="18">
        <f ca="1">VLOOKUP(J406,Moeda!A$3:D$24,4,TRUE)</f>
        <v>1</v>
      </c>
    </row>
    <row r="407" spans="1:12" ht="20.100000000000001" customHeight="1" x14ac:dyDescent="0.2">
      <c r="A407" s="34">
        <v>36404</v>
      </c>
      <c r="B407" s="35">
        <f>IF($A407&gt;=$F$2,VLOOKUP($A407,'IPCA-E'!$A$3:$F$1000,3,FALSE),VLOOKUP($A407,FADT!$A$3:$C$1000,3,FALSE))</f>
        <v>1.002715</v>
      </c>
      <c r="C407" s="40">
        <f>IF($A407&gt;=$F$2,VLOOKUP($A407,'IPCA-E'!$A$3:$F$1000,4,FALSE),VLOOKUP($A407,FADT!$A$3:$C$1000,2,FALSE))</f>
        <v>0.2715000000000023</v>
      </c>
      <c r="D407" s="35">
        <f t="shared" si="13"/>
        <v>4.0914597113896614</v>
      </c>
      <c r="I407" s="24">
        <v>405</v>
      </c>
      <c r="J407" s="38">
        <f t="shared" ca="1" si="14"/>
        <v>36404</v>
      </c>
      <c r="K407" s="39">
        <f ca="1">IF(J407&gt;$J$2,1,IF(B407=B408,1*K408,B407*K408)/VLOOKUP(J407,Moeda!A$3:D$24,4,TRUE))</f>
        <v>4.0914597113896614</v>
      </c>
      <c r="L407" s="18">
        <f ca="1">VLOOKUP(J407,Moeda!A$3:D$24,4,TRUE)</f>
        <v>1</v>
      </c>
    </row>
    <row r="408" spans="1:12" ht="20.100000000000001" customHeight="1" x14ac:dyDescent="0.2">
      <c r="A408" s="34">
        <v>36434</v>
      </c>
      <c r="B408" s="35">
        <f>IF($A408&gt;=$F$2,VLOOKUP($A408,'IPCA-E'!$A$3:$F$1000,3,FALSE),VLOOKUP($A408,FADT!$A$3:$C$1000,3,FALSE))</f>
        <v>1.002265</v>
      </c>
      <c r="C408" s="40">
        <f>IF($A408&gt;=$F$2,VLOOKUP($A408,'IPCA-E'!$A$3:$F$1000,4,FALSE),VLOOKUP($A408,FADT!$A$3:$C$1000,2,FALSE))</f>
        <v>0.22649999999999615</v>
      </c>
      <c r="D408" s="35">
        <f t="shared" si="13"/>
        <v>4.0803814756831818</v>
      </c>
      <c r="I408" s="24">
        <v>406</v>
      </c>
      <c r="J408" s="38">
        <f t="shared" ca="1" si="14"/>
        <v>36434</v>
      </c>
      <c r="K408" s="39">
        <f ca="1">IF(J408&gt;$J$2,1,IF(B408=B409,1*K409,B408*K409)/VLOOKUP(J408,Moeda!A$3:D$24,4,TRUE))</f>
        <v>4.0803814756831818</v>
      </c>
      <c r="L408" s="18">
        <f ca="1">VLOOKUP(J408,Moeda!A$3:D$24,4,TRUE)</f>
        <v>1</v>
      </c>
    </row>
    <row r="409" spans="1:12" ht="20.100000000000001" customHeight="1" x14ac:dyDescent="0.2">
      <c r="A409" s="34">
        <v>36465</v>
      </c>
      <c r="B409" s="35">
        <f>IF($A409&gt;=$F$2,VLOOKUP($A409,'IPCA-E'!$A$3:$F$1000,3,FALSE),VLOOKUP($A409,FADT!$A$3:$C$1000,3,FALSE))</f>
        <v>1.0019979999999999</v>
      </c>
      <c r="C409" s="40">
        <f>IF($A409&gt;=$F$2,VLOOKUP($A409,'IPCA-E'!$A$3:$F$1000,4,FALSE),VLOOKUP($A409,FADT!$A$3:$C$1000,2,FALSE))</f>
        <v>0.19979999999999443</v>
      </c>
      <c r="D409" s="35">
        <f t="shared" si="13"/>
        <v>4.0711602976090973</v>
      </c>
      <c r="I409" s="24">
        <v>407</v>
      </c>
      <c r="J409" s="38">
        <f t="shared" ca="1" si="14"/>
        <v>36465</v>
      </c>
      <c r="K409" s="39">
        <f ca="1">IF(J409&gt;$J$2,1,IF(B409=B410,1*K410,B409*K410)/VLOOKUP(J409,Moeda!A$3:D$24,4,TRUE))</f>
        <v>4.0711602976090973</v>
      </c>
      <c r="L409" s="18">
        <f ca="1">VLOOKUP(J409,Moeda!A$3:D$24,4,TRUE)</f>
        <v>1</v>
      </c>
    </row>
    <row r="410" spans="1:12" ht="20.100000000000001" customHeight="1" x14ac:dyDescent="0.2">
      <c r="A410" s="34">
        <v>36495</v>
      </c>
      <c r="B410" s="35">
        <f>IF($A410&gt;=$F$2,VLOOKUP($A410,'IPCA-E'!$A$3:$F$1000,3,FALSE),VLOOKUP($A410,FADT!$A$3:$C$1000,3,FALSE))</f>
        <v>1.0029980000000001</v>
      </c>
      <c r="C410" s="40">
        <f>IF($A410&gt;=$F$2,VLOOKUP($A410,'IPCA-E'!$A$3:$F$1000,4,FALSE),VLOOKUP($A410,FADT!$A$3:$C$1000,2,FALSE))</f>
        <v>0.29980000000000562</v>
      </c>
      <c r="D410" s="35">
        <f t="shared" si="13"/>
        <v>4.0630423390157437</v>
      </c>
      <c r="I410" s="24">
        <v>408</v>
      </c>
      <c r="J410" s="38">
        <f t="shared" ca="1" si="14"/>
        <v>36495</v>
      </c>
      <c r="K410" s="39">
        <f ca="1">IF(J410&gt;$J$2,1,IF(B410=B411,1*K411,B410*K411)/VLOOKUP(J410,Moeda!A$3:D$24,4,TRUE))</f>
        <v>4.0630423390157437</v>
      </c>
      <c r="L410" s="18">
        <f ca="1">VLOOKUP(J410,Moeda!A$3:D$24,4,TRUE)</f>
        <v>1</v>
      </c>
    </row>
    <row r="411" spans="1:12" s="49" customFormat="1" ht="20.100000000000001" customHeight="1" x14ac:dyDescent="0.2">
      <c r="A411" s="45">
        <v>36526</v>
      </c>
      <c r="B411" s="35">
        <f>IF($A411&gt;=$F$2,VLOOKUP($A411,'IPCA-E'!$A$3:$F$1000,3,FALSE),VLOOKUP($A411,FADT!$A$3:$C$1000,3,FALSE))</f>
        <v>1.00649934</v>
      </c>
      <c r="C411" s="40">
        <f>IF($A411&gt;=$F$2,VLOOKUP($A411,'IPCA-E'!$A$3:$F$1000,4,FALSE),VLOOKUP($A411,FADT!$A$3:$C$1000,2,FALSE))</f>
        <v>0.64990000000000003</v>
      </c>
      <c r="D411" s="35">
        <f t="shared" ref="D411:D474" si="15">IF(C411="",1,B411*D412)</f>
        <v>4.0508977475685333</v>
      </c>
      <c r="E411" s="46" t="s">
        <v>28</v>
      </c>
      <c r="G411" s="56" t="s">
        <v>40</v>
      </c>
      <c r="H411" s="48"/>
      <c r="I411" s="24">
        <v>409</v>
      </c>
      <c r="J411" s="38">
        <f t="shared" ca="1" si="14"/>
        <v>36526</v>
      </c>
      <c r="K411" s="39">
        <f ca="1">IF(J411&gt;$J$2,1,IF(B411=B412,1*K412,B411*K412)/VLOOKUP(J411,Moeda!A$3:D$24,4,TRUE))</f>
        <v>4.0508977475685333</v>
      </c>
      <c r="L411" s="18">
        <f ca="1">VLOOKUP(J411,Moeda!A$3:D$24,4,TRUE)</f>
        <v>1</v>
      </c>
    </row>
    <row r="412" spans="1:12" ht="20.100000000000001" customHeight="1" x14ac:dyDescent="0.2">
      <c r="A412" s="34">
        <v>36557</v>
      </c>
      <c r="B412" s="35">
        <f>IF($A412&gt;=$F$2,VLOOKUP($A412,'IPCA-E'!$A$3:$F$1000,3,FALSE),VLOOKUP($A412,FADT!$A$3:$C$1000,3,FALSE))</f>
        <v>1.0033976099999999</v>
      </c>
      <c r="C412" s="40">
        <f>IF($A412&gt;=$F$2,VLOOKUP($A412,'IPCA-E'!$A$3:$F$1000,4,FALSE),VLOOKUP($A412,FADT!$A$3:$C$1000,2,FALSE))</f>
        <v>0.33979999999999999</v>
      </c>
      <c r="D412" s="35">
        <f t="shared" si="15"/>
        <v>4.024739596519292</v>
      </c>
      <c r="I412" s="24">
        <v>410</v>
      </c>
      <c r="J412" s="38">
        <f t="shared" ca="1" si="14"/>
        <v>36557</v>
      </c>
      <c r="K412" s="39">
        <f ca="1">IF(J412&gt;$J$2,1,IF(B412=B413,1*K413,B412*K413)/VLOOKUP(J412,Moeda!A$3:D$24,4,TRUE))</f>
        <v>4.024739596519292</v>
      </c>
      <c r="L412" s="18">
        <f ca="1">VLOOKUP(J412,Moeda!A$3:D$24,4,TRUE)</f>
        <v>1</v>
      </c>
    </row>
    <row r="413" spans="1:12" ht="20.100000000000001" customHeight="1" x14ac:dyDescent="0.2">
      <c r="A413" s="34">
        <v>36586</v>
      </c>
      <c r="B413" s="35">
        <f>IF($A413&gt;=$F$2,VLOOKUP($A413,'IPCA-E'!$A$3:$F$1000,3,FALSE),VLOOKUP($A413,FADT!$A$3:$C$1000,3,FALSE))</f>
        <v>1.00090211</v>
      </c>
      <c r="C413" s="40">
        <f>IF($A413&gt;=$F$2,VLOOKUP($A413,'IPCA-E'!$A$3:$F$1000,4,FALSE),VLOOKUP($A413,FADT!$A$3:$C$1000,2,FALSE))</f>
        <v>9.0200000000000002E-2</v>
      </c>
      <c r="D413" s="35">
        <f t="shared" si="15"/>
        <v>4.0111114043009257</v>
      </c>
      <c r="I413" s="24">
        <v>411</v>
      </c>
      <c r="J413" s="38">
        <f t="shared" ca="1" si="14"/>
        <v>36586</v>
      </c>
      <c r="K413" s="39">
        <f ca="1">IF(J413&gt;$J$2,1,IF(B413=B414,1*K414,B413*K414)/VLOOKUP(J413,Moeda!A$3:D$24,4,TRUE))</f>
        <v>4.0111114043009257</v>
      </c>
      <c r="L413" s="18">
        <f ca="1">VLOOKUP(J413,Moeda!A$3:D$24,4,TRUE)</f>
        <v>1</v>
      </c>
    </row>
    <row r="414" spans="1:12" ht="20.100000000000001" customHeight="1" x14ac:dyDescent="0.2">
      <c r="A414" s="34">
        <v>36617</v>
      </c>
      <c r="B414" s="35">
        <f>IF($A414&gt;=$F$2,VLOOKUP($A414,'IPCA-E'!$A$3:$F$1000,3,FALSE),VLOOKUP($A414,FADT!$A$3:$C$1000,3,FALSE))</f>
        <v>1.00469692</v>
      </c>
      <c r="C414" s="40">
        <f>IF($A414&gt;=$F$2,VLOOKUP($A414,'IPCA-E'!$A$3:$F$1000,4,FALSE),VLOOKUP($A414,FADT!$A$3:$C$1000,2,FALSE))</f>
        <v>0.46970000000000001</v>
      </c>
      <c r="D414" s="35">
        <f t="shared" si="15"/>
        <v>4.007496201902228</v>
      </c>
      <c r="I414" s="24">
        <v>412</v>
      </c>
      <c r="J414" s="38">
        <f t="shared" ca="1" si="14"/>
        <v>36617</v>
      </c>
      <c r="K414" s="39">
        <f ca="1">IF(J414&gt;$J$2,1,IF(B414=B415,1*K415,B414*K415)/VLOOKUP(J414,Moeda!A$3:D$24,4,TRUE))</f>
        <v>4.007496201902228</v>
      </c>
      <c r="L414" s="18">
        <f ca="1">VLOOKUP(J414,Moeda!A$3:D$24,4,TRUE)</f>
        <v>1</v>
      </c>
    </row>
    <row r="415" spans="1:12" ht="20.100000000000001" customHeight="1" x14ac:dyDescent="0.2">
      <c r="A415" s="34">
        <v>36647</v>
      </c>
      <c r="B415" s="35">
        <f>IF($A415&gt;=$F$2,VLOOKUP($A415,'IPCA-E'!$A$3:$F$1000,3,FALSE),VLOOKUP($A415,FADT!$A$3:$C$1000,3,FALSE))</f>
        <v>1.00089709</v>
      </c>
      <c r="C415" s="40">
        <f>IF($A415&gt;=$F$2,VLOOKUP($A415,'IPCA-E'!$A$3:$F$1000,4,FALSE),VLOOKUP($A415,FADT!$A$3:$C$1000,2,FALSE))</f>
        <v>8.9700000000000002E-2</v>
      </c>
      <c r="D415" s="35">
        <f t="shared" si="15"/>
        <v>3.9887613091341296</v>
      </c>
      <c r="I415" s="24">
        <v>413</v>
      </c>
      <c r="J415" s="38">
        <f t="shared" ca="1" si="14"/>
        <v>36647</v>
      </c>
      <c r="K415" s="39">
        <f ca="1">IF(J415&gt;$J$2,1,IF(B415=B416,1*K416,B415*K416)/VLOOKUP(J415,Moeda!A$3:D$24,4,TRUE))</f>
        <v>3.9887613091341296</v>
      </c>
      <c r="L415" s="18">
        <f ca="1">VLOOKUP(J415,Moeda!A$3:D$24,4,TRUE)</f>
        <v>1</v>
      </c>
    </row>
    <row r="416" spans="1:12" ht="20.100000000000001" customHeight="1" x14ac:dyDescent="0.2">
      <c r="A416" s="34">
        <v>36678</v>
      </c>
      <c r="B416" s="35">
        <f>IF($A416&gt;=$F$2,VLOOKUP($A416,'IPCA-E'!$A$3:$F$1000,3,FALSE),VLOOKUP($A416,FADT!$A$3:$C$1000,3,FALSE))</f>
        <v>1.0008016099999999</v>
      </c>
      <c r="C416" s="40">
        <f>IF($A416&gt;=$F$2,VLOOKUP($A416,'IPCA-E'!$A$3:$F$1000,4,FALSE),VLOOKUP($A416,FADT!$A$3:$C$1000,2,FALSE))</f>
        <v>8.0199999999999994E-2</v>
      </c>
      <c r="D416" s="35">
        <f t="shared" si="15"/>
        <v>3.9851862384115129</v>
      </c>
      <c r="I416" s="24">
        <v>414</v>
      </c>
      <c r="J416" s="38">
        <f t="shared" ca="1" si="14"/>
        <v>36678</v>
      </c>
      <c r="K416" s="39">
        <f ca="1">IF(J416&gt;$J$2,1,IF(B416=B417,1*K417,B416*K417)/VLOOKUP(J416,Moeda!A$3:D$24,4,TRUE))</f>
        <v>3.9851862384115129</v>
      </c>
      <c r="L416" s="18">
        <f ca="1">VLOOKUP(J416,Moeda!A$3:D$24,4,TRUE)</f>
        <v>1</v>
      </c>
    </row>
    <row r="417" spans="1:12" ht="20.100000000000001" customHeight="1" x14ac:dyDescent="0.2">
      <c r="A417" s="34">
        <v>36708</v>
      </c>
      <c r="B417" s="35">
        <f>IF($A417&gt;=$F$2,VLOOKUP($A417,'IPCA-E'!$A$3:$F$1000,3,FALSE),VLOOKUP($A417,FADT!$A$3:$C$1000,3,FALSE))</f>
        <v>1.00780151</v>
      </c>
      <c r="C417" s="40">
        <f>IF($A417&gt;=$F$2,VLOOKUP($A417,'IPCA-E'!$A$3:$F$1000,4,FALSE),VLOOKUP($A417,FADT!$A$3:$C$1000,2,FALSE))</f>
        <v>0.7802</v>
      </c>
      <c r="D417" s="35">
        <f t="shared" si="15"/>
        <v>3.9819942320151878</v>
      </c>
      <c r="I417" s="24">
        <v>415</v>
      </c>
      <c r="J417" s="38">
        <f t="shared" ca="1" si="14"/>
        <v>36708</v>
      </c>
      <c r="K417" s="39">
        <f ca="1">IF(J417&gt;$J$2,1,IF(B417=B418,1*K418,B417*K418)/VLOOKUP(J417,Moeda!A$3:D$24,4,TRUE))</f>
        <v>3.9819942320151878</v>
      </c>
      <c r="L417" s="18">
        <f ca="1">VLOOKUP(J417,Moeda!A$3:D$24,4,TRUE)</f>
        <v>1</v>
      </c>
    </row>
    <row r="418" spans="1:12" ht="20.100000000000001" customHeight="1" x14ac:dyDescent="0.2">
      <c r="A418" s="34">
        <v>36739</v>
      </c>
      <c r="B418" s="35">
        <f>IF($A418&gt;=$F$2,VLOOKUP($A418,'IPCA-E'!$A$3:$F$1000,3,FALSE),VLOOKUP($A418,FADT!$A$3:$C$1000,3,FALSE))</f>
        <v>1.01990037</v>
      </c>
      <c r="C418" s="40">
        <f>IF($A418&gt;=$F$2,VLOOKUP($A418,'IPCA-E'!$A$3:$F$1000,4,FALSE),VLOOKUP($A418,FADT!$A$3:$C$1000,2,FALSE))</f>
        <v>1.99</v>
      </c>
      <c r="D418" s="35">
        <f t="shared" si="15"/>
        <v>3.9511691464077963</v>
      </c>
      <c r="I418" s="24">
        <v>416</v>
      </c>
      <c r="J418" s="38">
        <f t="shared" ca="1" si="14"/>
        <v>36739</v>
      </c>
      <c r="K418" s="39">
        <f ca="1">IF(J418&gt;$J$2,1,IF(B418=B419,1*K419,B418*K419)/VLOOKUP(J418,Moeda!A$3:D$24,4,TRUE))</f>
        <v>3.9511691464077963</v>
      </c>
      <c r="L418" s="18">
        <f ca="1">VLOOKUP(J418,Moeda!A$3:D$24,4,TRUE)</f>
        <v>1</v>
      </c>
    </row>
    <row r="419" spans="1:12" ht="20.100000000000001" customHeight="1" x14ac:dyDescent="0.2">
      <c r="A419" s="34">
        <v>36770</v>
      </c>
      <c r="B419" s="35">
        <f>IF($A419&gt;=$F$2,VLOOKUP($A419,'IPCA-E'!$A$3:$F$1000,3,FALSE),VLOOKUP($A419,FADT!$A$3:$C$1000,3,FALSE))</f>
        <v>1.0044975899999999</v>
      </c>
      <c r="C419" s="40">
        <f>IF($A419&gt;=$F$2,VLOOKUP($A419,'IPCA-E'!$A$3:$F$1000,4,FALSE),VLOOKUP($A419,FADT!$A$3:$C$1000,2,FALSE))</f>
        <v>0.44979999999999998</v>
      </c>
      <c r="D419" s="35">
        <f t="shared" si="15"/>
        <v>3.8740736474169495</v>
      </c>
      <c r="I419" s="24">
        <v>417</v>
      </c>
      <c r="J419" s="38">
        <f t="shared" ca="1" si="14"/>
        <v>36770</v>
      </c>
      <c r="K419" s="39">
        <f ca="1">IF(J419&gt;$J$2,1,IF(B419=B420,1*K420,B419*K420)/VLOOKUP(J419,Moeda!A$3:D$24,4,TRUE))</f>
        <v>3.8740736474169495</v>
      </c>
      <c r="L419" s="18">
        <f ca="1">VLOOKUP(J419,Moeda!A$3:D$24,4,TRUE)</f>
        <v>1</v>
      </c>
    </row>
    <row r="420" spans="1:12" ht="20.100000000000001" customHeight="1" x14ac:dyDescent="0.2">
      <c r="A420" s="34">
        <v>36800</v>
      </c>
      <c r="B420" s="35">
        <f>IF($A420&gt;=$F$2,VLOOKUP($A420,'IPCA-E'!$A$3:$F$1000,3,FALSE),VLOOKUP($A420,FADT!$A$3:$C$1000,3,FALSE))</f>
        <v>1.00180198</v>
      </c>
      <c r="C420" s="40">
        <f>IF($A420&gt;=$F$2,VLOOKUP($A420,'IPCA-E'!$A$3:$F$1000,4,FALSE),VLOOKUP($A420,FADT!$A$3:$C$1000,2,FALSE))</f>
        <v>0.1802</v>
      </c>
      <c r="D420" s="35">
        <f t="shared" si="15"/>
        <v>3.8567276676263105</v>
      </c>
      <c r="I420" s="24">
        <v>418</v>
      </c>
      <c r="J420" s="38">
        <f t="shared" ca="1" si="14"/>
        <v>36800</v>
      </c>
      <c r="K420" s="39">
        <f ca="1">IF(J420&gt;$J$2,1,IF(B420=B421,1*K421,B420*K421)/VLOOKUP(J420,Moeda!A$3:D$24,4,TRUE))</f>
        <v>3.8567276676263105</v>
      </c>
      <c r="L420" s="18">
        <f ca="1">VLOOKUP(J420,Moeda!A$3:D$24,4,TRUE)</f>
        <v>1</v>
      </c>
    </row>
    <row r="421" spans="1:12" ht="20.100000000000001" customHeight="1" x14ac:dyDescent="0.2">
      <c r="A421" s="34">
        <v>36831</v>
      </c>
      <c r="B421" s="35">
        <f>IF($A421&gt;=$F$2,VLOOKUP($A421,'IPCA-E'!$A$3:$F$1000,3,FALSE),VLOOKUP($A421,FADT!$A$3:$C$1000,3,FALSE))</f>
        <v>1.00170118</v>
      </c>
      <c r="C421" s="40">
        <f>IF($A421&gt;=$F$2,VLOOKUP($A421,'IPCA-E'!$A$3:$F$1000,4,FALSE),VLOOKUP($A421,FADT!$A$3:$C$1000,2,FALSE))</f>
        <v>0.1701</v>
      </c>
      <c r="D421" s="35">
        <f t="shared" si="15"/>
        <v>3.8497904222811683</v>
      </c>
      <c r="I421" s="24">
        <v>419</v>
      </c>
      <c r="J421" s="38">
        <f t="shared" ca="1" si="14"/>
        <v>36831</v>
      </c>
      <c r="K421" s="39">
        <f ca="1">IF(J421&gt;$J$2,1,IF(B421=B422,1*K422,B421*K422)/VLOOKUP(J421,Moeda!A$3:D$24,4,TRUE))</f>
        <v>3.8497904222811683</v>
      </c>
      <c r="L421" s="18">
        <f ca="1">VLOOKUP(J421,Moeda!A$3:D$24,4,TRUE)</f>
        <v>1</v>
      </c>
    </row>
    <row r="422" spans="1:12" ht="20.100000000000001" customHeight="1" x14ac:dyDescent="0.2">
      <c r="A422" s="34">
        <v>36861</v>
      </c>
      <c r="B422" s="35">
        <f>IF($A422&gt;=$F$2,VLOOKUP($A422,'IPCA-E'!$A$3:$F$1000,3,FALSE),VLOOKUP($A422,FADT!$A$3:$C$1000,3,FALSE))</f>
        <v>1.0060018399999999</v>
      </c>
      <c r="C422" s="40">
        <f>IF($A422&gt;=$F$2,VLOOKUP($A422,'IPCA-E'!$A$3:$F$1000,4,FALSE),VLOOKUP($A422,FADT!$A$3:$C$1000,2,FALSE))</f>
        <v>0.60019999999999996</v>
      </c>
      <c r="D422" s="35">
        <f t="shared" si="15"/>
        <v>3.8432523582343872</v>
      </c>
      <c r="I422" s="24">
        <v>420</v>
      </c>
      <c r="J422" s="38">
        <f t="shared" ca="1" si="14"/>
        <v>36861</v>
      </c>
      <c r="K422" s="39">
        <f ca="1">IF(J422&gt;$J$2,1,IF(B422=B423,1*K423,B422*K423)/VLOOKUP(J422,Moeda!A$3:D$24,4,TRUE))</f>
        <v>3.8432523582343872</v>
      </c>
      <c r="L422" s="18">
        <f ca="1">VLOOKUP(J422,Moeda!A$3:D$24,4,TRUE)</f>
        <v>1</v>
      </c>
    </row>
    <row r="423" spans="1:12" ht="20.100000000000001" customHeight="1" x14ac:dyDescent="0.2">
      <c r="A423" s="34">
        <v>36892</v>
      </c>
      <c r="B423" s="35">
        <f>IF($A423&gt;=$F$2,VLOOKUP($A423,'IPCA-E'!$A$3:$F$1000,3,FALSE),VLOOKUP($A423,FADT!$A$3:$C$1000,3,FALSE))</f>
        <v>1.00629882</v>
      </c>
      <c r="C423" s="40">
        <f>IF($A423&gt;=$F$2,VLOOKUP($A423,'IPCA-E'!$A$3:$F$1000,4,FALSE),VLOOKUP($A423,FADT!$A$3:$C$1000,2,FALSE))</f>
        <v>0.62990000000000002</v>
      </c>
      <c r="D423" s="35">
        <f t="shared" si="15"/>
        <v>3.8203233885083026</v>
      </c>
      <c r="I423" s="24">
        <v>421</v>
      </c>
      <c r="J423" s="38">
        <f t="shared" ca="1" si="14"/>
        <v>36892</v>
      </c>
      <c r="K423" s="39">
        <f ca="1">IF(J423&gt;$J$2,1,IF(B423=B424,1*K424,B423*K424)/VLOOKUP(J423,Moeda!A$3:D$24,4,TRUE))</f>
        <v>3.8203233885083026</v>
      </c>
      <c r="L423" s="18">
        <f ca="1">VLOOKUP(J423,Moeda!A$3:D$24,4,TRUE)</f>
        <v>1</v>
      </c>
    </row>
    <row r="424" spans="1:12" ht="20.100000000000001" customHeight="1" x14ac:dyDescent="0.2">
      <c r="A424" s="34">
        <v>36923</v>
      </c>
      <c r="B424" s="35">
        <f>IF($A424&gt;=$F$2,VLOOKUP($A424,'IPCA-E'!$A$3:$F$1000,3,FALSE),VLOOKUP($A424,FADT!$A$3:$C$1000,3,FALSE))</f>
        <v>1.0050027100000001</v>
      </c>
      <c r="C424" s="40">
        <f>IF($A424&gt;=$F$2,VLOOKUP($A424,'IPCA-E'!$A$3:$F$1000,4,FALSE),VLOOKUP($A424,FADT!$A$3:$C$1000,2,FALSE))</f>
        <v>0.50029999999999997</v>
      </c>
      <c r="D424" s="35">
        <f t="shared" si="15"/>
        <v>3.7964104822345934</v>
      </c>
      <c r="I424" s="24">
        <v>422</v>
      </c>
      <c r="J424" s="38">
        <f t="shared" ca="1" si="14"/>
        <v>36923</v>
      </c>
      <c r="K424" s="39">
        <f ca="1">IF(J424&gt;$J$2,1,IF(B424=B425,1*K425,B424*K425)/VLOOKUP(J424,Moeda!A$3:D$24,4,TRUE))</f>
        <v>3.7964104822345934</v>
      </c>
      <c r="L424" s="18">
        <f ca="1">VLOOKUP(J424,Moeda!A$3:D$24,4,TRUE)</f>
        <v>1</v>
      </c>
    </row>
    <row r="425" spans="1:12" ht="20.100000000000001" customHeight="1" x14ac:dyDescent="0.2">
      <c r="A425" s="34">
        <v>36951</v>
      </c>
      <c r="B425" s="35">
        <f>IF($A425&gt;=$F$2,VLOOKUP($A425,'IPCA-E'!$A$3:$F$1000,3,FALSE),VLOOKUP($A425,FADT!$A$3:$C$1000,3,FALSE))</f>
        <v>1.00360173</v>
      </c>
      <c r="C425" s="40">
        <f>IF($A425&gt;=$F$2,VLOOKUP($A425,'IPCA-E'!$A$3:$F$1000,4,FALSE),VLOOKUP($A425,FADT!$A$3:$C$1000,2,FALSE))</f>
        <v>0.36020000000000002</v>
      </c>
      <c r="D425" s="35">
        <f t="shared" si="15"/>
        <v>3.7775126817663938</v>
      </c>
      <c r="I425" s="24">
        <v>423</v>
      </c>
      <c r="J425" s="38">
        <f t="shared" ca="1" si="14"/>
        <v>36951</v>
      </c>
      <c r="K425" s="39">
        <f ca="1">IF(J425&gt;$J$2,1,IF(B425=B426,1*K426,B425*K426)/VLOOKUP(J425,Moeda!A$3:D$24,4,TRUE))</f>
        <v>3.7775126817663938</v>
      </c>
      <c r="L425" s="18">
        <f ca="1">VLOOKUP(J425,Moeda!A$3:D$24,4,TRUE)</f>
        <v>1</v>
      </c>
    </row>
    <row r="426" spans="1:12" ht="20.100000000000001" customHeight="1" x14ac:dyDescent="0.2">
      <c r="A426" s="34">
        <v>36982</v>
      </c>
      <c r="B426" s="35">
        <f>IF($A426&gt;=$F$2,VLOOKUP($A426,'IPCA-E'!$A$3:$F$1000,3,FALSE),VLOOKUP($A426,FADT!$A$3:$C$1000,3,FALSE))</f>
        <v>1.00500167</v>
      </c>
      <c r="C426" s="40">
        <f>IF($A426&gt;=$F$2,VLOOKUP($A426,'IPCA-E'!$A$3:$F$1000,4,FALSE),VLOOKUP($A426,FADT!$A$3:$C$1000,2,FALSE))</f>
        <v>0.50019999999999998</v>
      </c>
      <c r="D426" s="35">
        <f t="shared" si="15"/>
        <v>3.7639559287790325</v>
      </c>
      <c r="I426" s="24">
        <v>424</v>
      </c>
      <c r="J426" s="38">
        <f t="shared" ca="1" si="14"/>
        <v>36982</v>
      </c>
      <c r="K426" s="39">
        <f ca="1">IF(J426&gt;$J$2,1,IF(B426=B427,1*K427,B426*K427)/VLOOKUP(J426,Moeda!A$3:D$24,4,TRUE))</f>
        <v>3.7639559287790325</v>
      </c>
      <c r="L426" s="18">
        <f ca="1">VLOOKUP(J426,Moeda!A$3:D$24,4,TRUE)</f>
        <v>1</v>
      </c>
    </row>
    <row r="427" spans="1:12" ht="20.100000000000001" customHeight="1" x14ac:dyDescent="0.2">
      <c r="A427" s="34">
        <v>37012</v>
      </c>
      <c r="B427" s="35">
        <f>IF($A427&gt;=$F$2,VLOOKUP($A427,'IPCA-E'!$A$3:$F$1000,3,FALSE),VLOOKUP($A427,FADT!$A$3:$C$1000,3,FALSE))</f>
        <v>1.00489966</v>
      </c>
      <c r="C427" s="40">
        <f>IF($A427&gt;=$F$2,VLOOKUP($A427,'IPCA-E'!$A$3:$F$1000,4,FALSE),VLOOKUP($A427,FADT!$A$3:$C$1000,2,FALSE))</f>
        <v>0.49</v>
      </c>
      <c r="D427" s="35">
        <f t="shared" si="15"/>
        <v>3.7452235564733267</v>
      </c>
      <c r="I427" s="24">
        <v>425</v>
      </c>
      <c r="J427" s="38">
        <f t="shared" ca="1" si="14"/>
        <v>37012</v>
      </c>
      <c r="K427" s="39">
        <f ca="1">IF(J427&gt;$J$2,1,IF(B427=B428,1*K428,B427*K428)/VLOOKUP(J427,Moeda!A$3:D$24,4,TRUE))</f>
        <v>3.7452235564733267</v>
      </c>
      <c r="L427" s="18">
        <f ca="1">VLOOKUP(J427,Moeda!A$3:D$24,4,TRUE)</f>
        <v>1</v>
      </c>
    </row>
    <row r="428" spans="1:12" ht="20.100000000000001" customHeight="1" x14ac:dyDescent="0.2">
      <c r="A428" s="34">
        <v>37043</v>
      </c>
      <c r="B428" s="35">
        <f>IF($A428&gt;=$F$2,VLOOKUP($A428,'IPCA-E'!$A$3:$F$1000,3,FALSE),VLOOKUP($A428,FADT!$A$3:$C$1000,3,FALSE))</f>
        <v>1.0038014500000001</v>
      </c>
      <c r="C428" s="40">
        <f>IF($A428&gt;=$F$2,VLOOKUP($A428,'IPCA-E'!$A$3:$F$1000,4,FALSE),VLOOKUP($A428,FADT!$A$3:$C$1000,2,FALSE))</f>
        <v>0.38009999999999999</v>
      </c>
      <c r="D428" s="35">
        <f t="shared" si="15"/>
        <v>3.7269627063793882</v>
      </c>
      <c r="I428" s="24">
        <v>426</v>
      </c>
      <c r="J428" s="38">
        <f t="shared" ca="1" si="14"/>
        <v>37043</v>
      </c>
      <c r="K428" s="39">
        <f ca="1">IF(J428&gt;$J$2,1,IF(B428=B429,1*K429,B428*K429)/VLOOKUP(J428,Moeda!A$3:D$24,4,TRUE))</f>
        <v>3.7269627063793882</v>
      </c>
      <c r="L428" s="18">
        <f ca="1">VLOOKUP(J428,Moeda!A$3:D$24,4,TRUE)</f>
        <v>1</v>
      </c>
    </row>
    <row r="429" spans="1:12" ht="20.100000000000001" customHeight="1" x14ac:dyDescent="0.2">
      <c r="A429" s="34">
        <v>37073</v>
      </c>
      <c r="B429" s="35">
        <f>IF($A429&gt;=$F$2,VLOOKUP($A429,'IPCA-E'!$A$3:$F$1000,3,FALSE),VLOOKUP($A429,FADT!$A$3:$C$1000,3,FALSE))</f>
        <v>1.0093970699999999</v>
      </c>
      <c r="C429" s="40">
        <f>IF($A429&gt;=$F$2,VLOOKUP($A429,'IPCA-E'!$A$3:$F$1000,4,FALSE),VLOOKUP($A429,FADT!$A$3:$C$1000,2,FALSE))</f>
        <v>0.93969999999999998</v>
      </c>
      <c r="D429" s="35">
        <f t="shared" si="15"/>
        <v>3.7128484984549361</v>
      </c>
      <c r="I429" s="24">
        <v>427</v>
      </c>
      <c r="J429" s="38">
        <f t="shared" ca="1" si="14"/>
        <v>37073</v>
      </c>
      <c r="K429" s="39">
        <f ca="1">IF(J429&gt;$J$2,1,IF(B429=B430,1*K430,B429*K430)/VLOOKUP(J429,Moeda!A$3:D$24,4,TRUE))</f>
        <v>3.7128484984549361</v>
      </c>
      <c r="L429" s="18">
        <f ca="1">VLOOKUP(J429,Moeda!A$3:D$24,4,TRUE)</f>
        <v>1</v>
      </c>
    </row>
    <row r="430" spans="1:12" ht="20.100000000000001" customHeight="1" x14ac:dyDescent="0.2">
      <c r="A430" s="34">
        <v>37104</v>
      </c>
      <c r="B430" s="35">
        <f>IF($A430&gt;=$F$2,VLOOKUP($A430,'IPCA-E'!$A$3:$F$1000,3,FALSE),VLOOKUP($A430,FADT!$A$3:$C$1000,3,FALSE))</f>
        <v>1.01179719</v>
      </c>
      <c r="C430" s="40">
        <f>IF($A430&gt;=$F$2,VLOOKUP($A430,'IPCA-E'!$A$3:$F$1000,4,FALSE),VLOOKUP($A430,FADT!$A$3:$C$1000,2,FALSE))</f>
        <v>1.1797</v>
      </c>
      <c r="D430" s="35">
        <f t="shared" si="15"/>
        <v>3.6782834117548373</v>
      </c>
      <c r="I430" s="24">
        <v>428</v>
      </c>
      <c r="J430" s="38">
        <f t="shared" ca="1" si="14"/>
        <v>37104</v>
      </c>
      <c r="K430" s="39">
        <f ca="1">IF(J430&gt;$J$2,1,IF(B430=B431,1*K431,B430*K431)/VLOOKUP(J430,Moeda!A$3:D$24,4,TRUE))</f>
        <v>3.6782834117548373</v>
      </c>
      <c r="L430" s="18">
        <f ca="1">VLOOKUP(J430,Moeda!A$3:D$24,4,TRUE)</f>
        <v>1</v>
      </c>
    </row>
    <row r="431" spans="1:12" ht="20.100000000000001" customHeight="1" x14ac:dyDescent="0.2">
      <c r="A431" s="34">
        <v>37135</v>
      </c>
      <c r="B431" s="35">
        <f>IF($A431&gt;=$F$2,VLOOKUP($A431,'IPCA-E'!$A$3:$F$1000,3,FALSE),VLOOKUP($A431,FADT!$A$3:$C$1000,3,FALSE))</f>
        <v>1.00380018</v>
      </c>
      <c r="C431" s="40">
        <f>IF($A431&gt;=$F$2,VLOOKUP($A431,'IPCA-E'!$A$3:$F$1000,4,FALSE),VLOOKUP($A431,FADT!$A$3:$C$1000,2,FALSE))</f>
        <v>0.38</v>
      </c>
      <c r="D431" s="35">
        <f t="shared" si="15"/>
        <v>3.6353959549490718</v>
      </c>
      <c r="I431" s="24">
        <v>429</v>
      </c>
      <c r="J431" s="38">
        <f t="shared" ca="1" si="14"/>
        <v>37135</v>
      </c>
      <c r="K431" s="39">
        <f ca="1">IF(J431&gt;$J$2,1,IF(B431=B432,1*K432,B431*K432)/VLOOKUP(J431,Moeda!A$3:D$24,4,TRUE))</f>
        <v>3.6353959549490718</v>
      </c>
      <c r="L431" s="18">
        <f ca="1">VLOOKUP(J431,Moeda!A$3:D$24,4,TRUE)</f>
        <v>1</v>
      </c>
    </row>
    <row r="432" spans="1:12" ht="20.100000000000001" customHeight="1" x14ac:dyDescent="0.2">
      <c r="A432" s="34">
        <v>37165</v>
      </c>
      <c r="B432" s="35">
        <f>IF($A432&gt;=$F$2,VLOOKUP($A432,'IPCA-E'!$A$3:$F$1000,3,FALSE),VLOOKUP($A432,FADT!$A$3:$C$1000,3,FALSE))</f>
        <v>1.00369975</v>
      </c>
      <c r="C432" s="40">
        <f>IF($A432&gt;=$F$2,VLOOKUP($A432,'IPCA-E'!$A$3:$F$1000,4,FALSE),VLOOKUP($A432,FADT!$A$3:$C$1000,2,FALSE))</f>
        <v>0.37</v>
      </c>
      <c r="D432" s="35">
        <f t="shared" si="15"/>
        <v>3.6216330972854296</v>
      </c>
      <c r="I432" s="24">
        <v>430</v>
      </c>
      <c r="J432" s="38">
        <f t="shared" ca="1" si="14"/>
        <v>37165</v>
      </c>
      <c r="K432" s="39">
        <f ca="1">IF(J432&gt;$J$2,1,IF(B432=B433,1*K433,B432*K433)/VLOOKUP(J432,Moeda!A$3:D$24,4,TRUE))</f>
        <v>3.6216330972854296</v>
      </c>
      <c r="L432" s="18">
        <f ca="1">VLOOKUP(J432,Moeda!A$3:D$24,4,TRUE)</f>
        <v>1</v>
      </c>
    </row>
    <row r="433" spans="1:12" ht="20.100000000000001" customHeight="1" x14ac:dyDescent="0.2">
      <c r="A433" s="34">
        <v>37196</v>
      </c>
      <c r="B433" s="35">
        <f>IF($A433&gt;=$F$2,VLOOKUP($A433,'IPCA-E'!$A$3:$F$1000,3,FALSE),VLOOKUP($A433,FADT!$A$3:$C$1000,3,FALSE))</f>
        <v>1.00989822</v>
      </c>
      <c r="C433" s="40">
        <f>IF($A433&gt;=$F$2,VLOOKUP($A433,'IPCA-E'!$A$3:$F$1000,4,FALSE),VLOOKUP($A433,FADT!$A$3:$C$1000,2,FALSE))</f>
        <v>0.98980000000000001</v>
      </c>
      <c r="D433" s="35">
        <f t="shared" si="15"/>
        <v>3.6082833509577239</v>
      </c>
      <c r="I433" s="24">
        <v>431</v>
      </c>
      <c r="J433" s="38">
        <f t="shared" ca="1" si="14"/>
        <v>37196</v>
      </c>
      <c r="K433" s="39">
        <f ca="1">IF(J433&gt;$J$2,1,IF(B433=B434,1*K434,B433*K434)/VLOOKUP(J433,Moeda!A$3:D$24,4,TRUE))</f>
        <v>3.6082833509577239</v>
      </c>
      <c r="L433" s="18">
        <f ca="1">VLOOKUP(J433,Moeda!A$3:D$24,4,TRUE)</f>
        <v>1</v>
      </c>
    </row>
    <row r="434" spans="1:12" ht="20.100000000000001" customHeight="1" x14ac:dyDescent="0.2">
      <c r="A434" s="34">
        <v>37226</v>
      </c>
      <c r="B434" s="35">
        <f>IF($A434&gt;=$F$2,VLOOKUP($A434,'IPCA-E'!$A$3:$F$1000,3,FALSE),VLOOKUP($A434,FADT!$A$3:$C$1000,3,FALSE))</f>
        <v>1.0055004400000001</v>
      </c>
      <c r="C434" s="40">
        <f>IF($A434&gt;=$F$2,VLOOKUP($A434,'IPCA-E'!$A$3:$F$1000,4,FALSE),VLOOKUP($A434,FADT!$A$3:$C$1000,2,FALSE))</f>
        <v>0.55000000000000004</v>
      </c>
      <c r="D434" s="35">
        <f t="shared" si="15"/>
        <v>3.5729178242909705</v>
      </c>
      <c r="I434" s="24">
        <v>432</v>
      </c>
      <c r="J434" s="38">
        <f t="shared" ca="1" si="14"/>
        <v>37226</v>
      </c>
      <c r="K434" s="39">
        <f ca="1">IF(J434&gt;$J$2,1,IF(B434=B435,1*K435,B434*K435)/VLOOKUP(J434,Moeda!A$3:D$24,4,TRUE))</f>
        <v>3.5729178242909705</v>
      </c>
      <c r="L434" s="18">
        <f ca="1">VLOOKUP(J434,Moeda!A$3:D$24,4,TRUE)</f>
        <v>1</v>
      </c>
    </row>
    <row r="435" spans="1:12" ht="20.100000000000001" customHeight="1" x14ac:dyDescent="0.2">
      <c r="A435" s="34">
        <v>37257</v>
      </c>
      <c r="B435" s="35">
        <f>IF($A435&gt;=$F$2,VLOOKUP($A435,'IPCA-E'!$A$3:$F$1000,3,FALSE),VLOOKUP($A435,FADT!$A$3:$C$1000,3,FALSE))</f>
        <v>1.0062019900000001</v>
      </c>
      <c r="C435" s="40">
        <f>IF($A435&gt;=$F$2,VLOOKUP($A435,'IPCA-E'!$A$3:$F$1000,4,FALSE),VLOOKUP($A435,FADT!$A$3:$C$1000,2,FALSE))</f>
        <v>0.62019999999999997</v>
      </c>
      <c r="D435" s="35">
        <f t="shared" si="15"/>
        <v>3.5533727108970439</v>
      </c>
      <c r="I435" s="24">
        <v>433</v>
      </c>
      <c r="J435" s="38">
        <f t="shared" ca="1" si="14"/>
        <v>37257</v>
      </c>
      <c r="K435" s="39">
        <f ca="1">IF(J435&gt;$J$2,1,IF(B435=B436,1*K436,B435*K436)/VLOOKUP(J435,Moeda!A$3:D$24,4,TRUE))</f>
        <v>3.5533727108970439</v>
      </c>
      <c r="L435" s="18">
        <f ca="1">VLOOKUP(J435,Moeda!A$3:D$24,4,TRUE)</f>
        <v>1</v>
      </c>
    </row>
    <row r="436" spans="1:12" ht="20.100000000000001" customHeight="1" x14ac:dyDescent="0.2">
      <c r="A436" s="34">
        <v>37288</v>
      </c>
      <c r="B436" s="35">
        <f>IF($A436&gt;=$F$2,VLOOKUP($A436,'IPCA-E'!$A$3:$F$1000,3,FALSE),VLOOKUP($A436,FADT!$A$3:$C$1000,3,FALSE))</f>
        <v>1.00440189</v>
      </c>
      <c r="C436" s="40">
        <f>IF($A436&gt;=$F$2,VLOOKUP($A436,'IPCA-E'!$A$3:$F$1000,4,FALSE),VLOOKUP($A436,FADT!$A$3:$C$1000,2,FALSE))</f>
        <v>0.44019999999999998</v>
      </c>
      <c r="D436" s="35">
        <f t="shared" si="15"/>
        <v>3.5314705657628878</v>
      </c>
      <c r="I436" s="24">
        <v>434</v>
      </c>
      <c r="J436" s="38">
        <f t="shared" ca="1" si="14"/>
        <v>37288</v>
      </c>
      <c r="K436" s="39">
        <f ca="1">IF(J436&gt;$J$2,1,IF(B436=B437,1*K437,B436*K437)/VLOOKUP(J436,Moeda!A$3:D$24,4,TRUE))</f>
        <v>3.5314705657628878</v>
      </c>
      <c r="L436" s="18">
        <f ca="1">VLOOKUP(J436,Moeda!A$3:D$24,4,TRUE)</f>
        <v>1</v>
      </c>
    </row>
    <row r="437" spans="1:12" ht="20.100000000000001" customHeight="1" x14ac:dyDescent="0.2">
      <c r="A437" s="34">
        <v>37316</v>
      </c>
      <c r="B437" s="35">
        <f>IF($A437&gt;=$F$2,VLOOKUP($A437,'IPCA-E'!$A$3:$F$1000,3,FALSE),VLOOKUP($A437,FADT!$A$3:$C$1000,3,FALSE))</f>
        <v>1.00399835</v>
      </c>
      <c r="C437" s="40">
        <f>IF($A437&gt;=$F$2,VLOOKUP($A437,'IPCA-E'!$A$3:$F$1000,4,FALSE),VLOOKUP($A437,FADT!$A$3:$C$1000,2,FALSE))</f>
        <v>0.39979999999999999</v>
      </c>
      <c r="D437" s="35">
        <f t="shared" si="15"/>
        <v>3.5159935489198331</v>
      </c>
      <c r="I437" s="24">
        <v>435</v>
      </c>
      <c r="J437" s="38">
        <f t="shared" ca="1" si="14"/>
        <v>37316</v>
      </c>
      <c r="K437" s="39">
        <f ca="1">IF(J437&gt;$J$2,1,IF(B437=B438,1*K438,B437*K438)/VLOOKUP(J437,Moeda!A$3:D$24,4,TRUE))</f>
        <v>3.5159935489198331</v>
      </c>
      <c r="L437" s="18">
        <f ca="1">VLOOKUP(J437,Moeda!A$3:D$24,4,TRUE)</f>
        <v>1</v>
      </c>
    </row>
    <row r="438" spans="1:12" ht="20.100000000000001" customHeight="1" x14ac:dyDescent="0.2">
      <c r="A438" s="34">
        <v>37347</v>
      </c>
      <c r="B438" s="35">
        <f>IF($A438&gt;=$F$2,VLOOKUP($A438,'IPCA-E'!$A$3:$F$1000,3,FALSE),VLOOKUP($A438,FADT!$A$3:$C$1000,3,FALSE))</f>
        <v>1.0077984600000001</v>
      </c>
      <c r="C438" s="40">
        <f>IF($A438&gt;=$F$2,VLOOKUP($A438,'IPCA-E'!$A$3:$F$1000,4,FALSE),VLOOKUP($A438,FADT!$A$3:$C$1000,2,FALSE))</f>
        <v>0.77980000000000005</v>
      </c>
      <c r="D438" s="35">
        <f t="shared" si="15"/>
        <v>3.5019913617585456</v>
      </c>
      <c r="I438" s="24">
        <v>436</v>
      </c>
      <c r="J438" s="38">
        <f t="shared" ca="1" si="14"/>
        <v>37347</v>
      </c>
      <c r="K438" s="39">
        <f ca="1">IF(J438&gt;$J$2,1,IF(B438=B439,1*K439,B438*K439)/VLOOKUP(J438,Moeda!A$3:D$24,4,TRUE))</f>
        <v>3.5019913617585456</v>
      </c>
      <c r="L438" s="18">
        <f ca="1">VLOOKUP(J438,Moeda!A$3:D$24,4,TRUE)</f>
        <v>1</v>
      </c>
    </row>
    <row r="439" spans="1:12" ht="20.100000000000001" customHeight="1" x14ac:dyDescent="0.2">
      <c r="A439" s="34">
        <v>37377</v>
      </c>
      <c r="B439" s="35">
        <f>IF($A439&gt;=$F$2,VLOOKUP($A439,'IPCA-E'!$A$3:$F$1000,3,FALSE),VLOOKUP($A439,FADT!$A$3:$C$1000,3,FALSE))</f>
        <v>1.0041992799999999</v>
      </c>
      <c r="C439" s="40">
        <f>IF($A439&gt;=$F$2,VLOOKUP($A439,'IPCA-E'!$A$3:$F$1000,4,FALSE),VLOOKUP($A439,FADT!$A$3:$C$1000,2,FALSE))</f>
        <v>0.4199</v>
      </c>
      <c r="D439" s="35">
        <f t="shared" si="15"/>
        <v>3.4748925511937627</v>
      </c>
      <c r="I439" s="24">
        <v>437</v>
      </c>
      <c r="J439" s="38">
        <f t="shared" ca="1" si="14"/>
        <v>37377</v>
      </c>
      <c r="K439" s="39">
        <f ca="1">IF(J439&gt;$J$2,1,IF(B439=B440,1*K440,B439*K440)/VLOOKUP(J439,Moeda!A$3:D$24,4,TRUE))</f>
        <v>3.4748925511937627</v>
      </c>
      <c r="L439" s="18">
        <f ca="1">VLOOKUP(J439,Moeda!A$3:D$24,4,TRUE)</f>
        <v>1</v>
      </c>
    </row>
    <row r="440" spans="1:12" ht="20.100000000000001" customHeight="1" x14ac:dyDescent="0.2">
      <c r="A440" s="34">
        <v>37408</v>
      </c>
      <c r="B440" s="35">
        <f>IF($A440&gt;=$F$2,VLOOKUP($A440,'IPCA-E'!$A$3:$F$1000,3,FALSE),VLOOKUP($A440,FADT!$A$3:$C$1000,3,FALSE))</f>
        <v>1.0032993400000001</v>
      </c>
      <c r="C440" s="40">
        <f>IF($A440&gt;=$F$2,VLOOKUP($A440,'IPCA-E'!$A$3:$F$1000,4,FALSE),VLOOKUP($A440,FADT!$A$3:$C$1000,2,FALSE))</f>
        <v>0.32990000000000003</v>
      </c>
      <c r="D440" s="35">
        <f t="shared" si="15"/>
        <v>3.4603615242522014</v>
      </c>
      <c r="I440" s="24">
        <v>438</v>
      </c>
      <c r="J440" s="38">
        <f t="shared" ca="1" si="14"/>
        <v>37408</v>
      </c>
      <c r="K440" s="39">
        <f ca="1">IF(J440&gt;$J$2,1,IF(B440=B441,1*K441,B440*K441)/VLOOKUP(J440,Moeda!A$3:D$24,4,TRUE))</f>
        <v>3.4603615242522014</v>
      </c>
      <c r="L440" s="18">
        <f ca="1">VLOOKUP(J440,Moeda!A$3:D$24,4,TRUE)</f>
        <v>1</v>
      </c>
    </row>
    <row r="441" spans="1:12" ht="20.100000000000001" customHeight="1" x14ac:dyDescent="0.2">
      <c r="A441" s="34">
        <v>37438</v>
      </c>
      <c r="B441" s="35">
        <f>IF($A441&gt;=$F$2,VLOOKUP($A441,'IPCA-E'!$A$3:$F$1000,3,FALSE),VLOOKUP($A441,FADT!$A$3:$C$1000,3,FALSE))</f>
        <v>1.00770227</v>
      </c>
      <c r="C441" s="40">
        <f>IF($A441&gt;=$F$2,VLOOKUP($A441,'IPCA-E'!$A$3:$F$1000,4,FALSE),VLOOKUP($A441,FADT!$A$3:$C$1000,2,FALSE))</f>
        <v>0.7702</v>
      </c>
      <c r="D441" s="35">
        <f t="shared" si="15"/>
        <v>3.4489821594542276</v>
      </c>
      <c r="I441" s="24">
        <v>439</v>
      </c>
      <c r="J441" s="38">
        <f t="shared" ca="1" si="14"/>
        <v>37438</v>
      </c>
      <c r="K441" s="39">
        <f ca="1">IF(J441&gt;$J$2,1,IF(B441=B442,1*K442,B441*K442)/VLOOKUP(J441,Moeda!A$3:D$24,4,TRUE))</f>
        <v>3.4489821594542276</v>
      </c>
      <c r="L441" s="18">
        <f ca="1">VLOOKUP(J441,Moeda!A$3:D$24,4,TRUE)</f>
        <v>1</v>
      </c>
    </row>
    <row r="442" spans="1:12" ht="20.100000000000001" customHeight="1" x14ac:dyDescent="0.2">
      <c r="A442" s="34">
        <v>37469</v>
      </c>
      <c r="B442" s="35">
        <f>IF($A442&gt;=$F$2,VLOOKUP($A442,'IPCA-E'!$A$3:$F$1000,3,FALSE),VLOOKUP($A442,FADT!$A$3:$C$1000,3,FALSE))</f>
        <v>1.01000146</v>
      </c>
      <c r="C442" s="40">
        <f>IF($A442&gt;=$F$2,VLOOKUP($A442,'IPCA-E'!$A$3:$F$1000,4,FALSE),VLOOKUP($A442,FADT!$A$3:$C$1000,2,FALSE))</f>
        <v>1.0001</v>
      </c>
      <c r="D442" s="35">
        <f t="shared" si="15"/>
        <v>3.4226202144550371</v>
      </c>
      <c r="I442" s="24">
        <v>440</v>
      </c>
      <c r="J442" s="38">
        <f t="shared" ca="1" si="14"/>
        <v>37469</v>
      </c>
      <c r="K442" s="39">
        <f ca="1">IF(J442&gt;$J$2,1,IF(B442=B443,1*K443,B442*K443)/VLOOKUP(J442,Moeda!A$3:D$24,4,TRUE))</f>
        <v>3.4226202144550371</v>
      </c>
      <c r="L442" s="18">
        <f ca="1">VLOOKUP(J442,Moeda!A$3:D$24,4,TRUE)</f>
        <v>1</v>
      </c>
    </row>
    <row r="443" spans="1:12" ht="20.100000000000001" customHeight="1" x14ac:dyDescent="0.2">
      <c r="A443" s="34">
        <v>37500</v>
      </c>
      <c r="B443" s="35">
        <f>IF($A443&gt;=$F$2,VLOOKUP($A443,'IPCA-E'!$A$3:$F$1000,3,FALSE),VLOOKUP($A443,FADT!$A$3:$C$1000,3,FALSE))</f>
        <v>1.00619908</v>
      </c>
      <c r="C443" s="40">
        <f>IF($A443&gt;=$F$2,VLOOKUP($A443,'IPCA-E'!$A$3:$F$1000,4,FALSE),VLOOKUP($A443,FADT!$A$3:$C$1000,2,FALSE))</f>
        <v>0.61990000000000001</v>
      </c>
      <c r="D443" s="35">
        <f t="shared" si="15"/>
        <v>3.3887279870417584</v>
      </c>
      <c r="I443" s="24">
        <v>441</v>
      </c>
      <c r="J443" s="38">
        <f t="shared" ca="1" si="14"/>
        <v>37500</v>
      </c>
      <c r="K443" s="39">
        <f ca="1">IF(J443&gt;$J$2,1,IF(B443=B444,1*K444,B443*K444)/VLOOKUP(J443,Moeda!A$3:D$24,4,TRUE))</f>
        <v>3.3887279870417584</v>
      </c>
      <c r="L443" s="18">
        <f ca="1">VLOOKUP(J443,Moeda!A$3:D$24,4,TRUE)</f>
        <v>1</v>
      </c>
    </row>
    <row r="444" spans="1:12" ht="20.100000000000001" customHeight="1" x14ac:dyDescent="0.2">
      <c r="A444" s="34">
        <v>37530</v>
      </c>
      <c r="B444" s="35">
        <f>IF($A444&gt;=$F$2,VLOOKUP($A444,'IPCA-E'!$A$3:$F$1000,3,FALSE),VLOOKUP($A444,FADT!$A$3:$C$1000,3,FALSE))</f>
        <v>1.00899863</v>
      </c>
      <c r="C444" s="40">
        <f>IF($A444&gt;=$F$2,VLOOKUP($A444,'IPCA-E'!$A$3:$F$1000,4,FALSE),VLOOKUP($A444,FADT!$A$3:$C$1000,2,FALSE))</f>
        <v>0.89990000000000003</v>
      </c>
      <c r="D444" s="35">
        <f t="shared" si="15"/>
        <v>3.3678504129041325</v>
      </c>
      <c r="I444" s="24">
        <v>442</v>
      </c>
      <c r="J444" s="38">
        <f t="shared" ca="1" si="14"/>
        <v>37530</v>
      </c>
      <c r="K444" s="39">
        <f ca="1">IF(J444&gt;$J$2,1,IF(B444=B445,1*K445,B444*K445)/VLOOKUP(J444,Moeda!A$3:D$24,4,TRUE))</f>
        <v>3.3678504129041325</v>
      </c>
      <c r="L444" s="18">
        <f ca="1">VLOOKUP(J444,Moeda!A$3:D$24,4,TRUE)</f>
        <v>1</v>
      </c>
    </row>
    <row r="445" spans="1:12" ht="20.100000000000001" customHeight="1" x14ac:dyDescent="0.2">
      <c r="A445" s="34">
        <v>37561</v>
      </c>
      <c r="B445" s="35">
        <f>IF($A445&gt;=$F$2,VLOOKUP($A445,'IPCA-E'!$A$3:$F$1000,3,FALSE),VLOOKUP($A445,FADT!$A$3:$C$1000,3,FALSE))</f>
        <v>1.0208025000000001</v>
      </c>
      <c r="C445" s="40">
        <f>IF($A445&gt;=$F$2,VLOOKUP($A445,'IPCA-E'!$A$3:$F$1000,4,FALSE),VLOOKUP($A445,FADT!$A$3:$C$1000,2,FALSE))</f>
        <v>2.0802999999999998</v>
      </c>
      <c r="D445" s="35">
        <f t="shared" si="15"/>
        <v>3.337814653825776</v>
      </c>
      <c r="I445" s="24">
        <v>443</v>
      </c>
      <c r="J445" s="38">
        <f t="shared" ca="1" si="14"/>
        <v>37561</v>
      </c>
      <c r="K445" s="39">
        <f ca="1">IF(J445&gt;$J$2,1,IF(B445=B446,1*K446,B445*K446)/VLOOKUP(J445,Moeda!A$3:D$24,4,TRUE))</f>
        <v>3.337814653825776</v>
      </c>
      <c r="L445" s="18">
        <f ca="1">VLOOKUP(J445,Moeda!A$3:D$24,4,TRUE)</f>
        <v>1</v>
      </c>
    </row>
    <row r="446" spans="1:12" ht="20.100000000000001" customHeight="1" x14ac:dyDescent="0.2">
      <c r="A446" s="34">
        <v>37591</v>
      </c>
      <c r="B446" s="35">
        <f>IF($A446&gt;=$F$2,VLOOKUP($A446,'IPCA-E'!$A$3:$F$1000,3,FALSE),VLOOKUP($A446,FADT!$A$3:$C$1000,3,FALSE))</f>
        <v>1.0304979400000001</v>
      </c>
      <c r="C446" s="40">
        <f>IF($A446&gt;=$F$2,VLOOKUP($A446,'IPCA-E'!$A$3:$F$1000,4,FALSE),VLOOKUP($A446,FADT!$A$3:$C$1000,2,FALSE))</f>
        <v>3.0497999999999998</v>
      </c>
      <c r="D446" s="35">
        <f t="shared" si="15"/>
        <v>3.269794748568676</v>
      </c>
      <c r="I446" s="24">
        <v>444</v>
      </c>
      <c r="J446" s="38">
        <f t="shared" ca="1" si="14"/>
        <v>37591</v>
      </c>
      <c r="K446" s="39">
        <f ca="1">IF(J446&gt;$J$2,1,IF(B446=B447,1*K447,B446*K447)/VLOOKUP(J446,Moeda!A$3:D$24,4,TRUE))</f>
        <v>3.269794748568676</v>
      </c>
      <c r="L446" s="18">
        <f ca="1">VLOOKUP(J446,Moeda!A$3:D$24,4,TRUE)</f>
        <v>1</v>
      </c>
    </row>
    <row r="447" spans="1:12" ht="20.100000000000001" customHeight="1" x14ac:dyDescent="0.2">
      <c r="A447" s="34">
        <v>37622</v>
      </c>
      <c r="B447" s="35">
        <f>IF($A447&gt;=$F$2,VLOOKUP($A447,'IPCA-E'!$A$3:$F$1000,3,FALSE),VLOOKUP($A447,FADT!$A$3:$C$1000,3,FALSE))</f>
        <v>1.01980059</v>
      </c>
      <c r="C447" s="40">
        <f>IF($A447&gt;=$F$2,VLOOKUP($A447,'IPCA-E'!$A$3:$F$1000,4,FALSE),VLOOKUP($A447,FADT!$A$3:$C$1000,2,FALSE))</f>
        <v>1.9801</v>
      </c>
      <c r="D447" s="35">
        <f t="shared" si="15"/>
        <v>3.1730240514296186</v>
      </c>
      <c r="I447" s="24">
        <v>445</v>
      </c>
      <c r="J447" s="38">
        <f t="shared" ca="1" si="14"/>
        <v>37622</v>
      </c>
      <c r="K447" s="39">
        <f ca="1">IF(J447&gt;$J$2,1,IF(B447=B448,1*K448,B447*K448)/VLOOKUP(J447,Moeda!A$3:D$24,4,TRUE))</f>
        <v>3.1730240514296186</v>
      </c>
      <c r="L447" s="18">
        <f ca="1">VLOOKUP(J447,Moeda!A$3:D$24,4,TRUE)</f>
        <v>1</v>
      </c>
    </row>
    <row r="448" spans="1:12" ht="20.100000000000001" customHeight="1" x14ac:dyDescent="0.2">
      <c r="A448" s="34">
        <v>37653</v>
      </c>
      <c r="B448" s="35">
        <f>IF($A448&gt;=$F$2,VLOOKUP($A448,'IPCA-E'!$A$3:$F$1000,3,FALSE),VLOOKUP($A448,FADT!$A$3:$C$1000,3,FALSE))</f>
        <v>1.02189982</v>
      </c>
      <c r="C448" s="40">
        <f>IF($A448&gt;=$F$2,VLOOKUP($A448,'IPCA-E'!$A$3:$F$1000,4,FALSE),VLOOKUP($A448,FADT!$A$3:$C$1000,2,FALSE))</f>
        <v>2.19</v>
      </c>
      <c r="D448" s="35">
        <f t="shared" si="15"/>
        <v>3.1114161754207443</v>
      </c>
      <c r="I448" s="24">
        <v>446</v>
      </c>
      <c r="J448" s="38">
        <f t="shared" ca="1" si="14"/>
        <v>37653</v>
      </c>
      <c r="K448" s="39">
        <f ca="1">IF(J448&gt;$J$2,1,IF(B448=B449,1*K449,B448*K449)/VLOOKUP(J448,Moeda!A$3:D$24,4,TRUE))</f>
        <v>3.1114161754207443</v>
      </c>
      <c r="L448" s="18">
        <f ca="1">VLOOKUP(J448,Moeda!A$3:D$24,4,TRUE)</f>
        <v>1</v>
      </c>
    </row>
    <row r="449" spans="1:12" ht="20.100000000000001" customHeight="1" x14ac:dyDescent="0.2">
      <c r="A449" s="34">
        <v>37681</v>
      </c>
      <c r="B449" s="35">
        <f>IF($A449&gt;=$F$2,VLOOKUP($A449,'IPCA-E'!$A$3:$F$1000,3,FALSE),VLOOKUP($A449,FADT!$A$3:$C$1000,3,FALSE))</f>
        <v>1.01140002</v>
      </c>
      <c r="C449" s="40">
        <f>IF($A449&gt;=$F$2,VLOOKUP($A449,'IPCA-E'!$A$3:$F$1000,4,FALSE),VLOOKUP($A449,FADT!$A$3:$C$1000,2,FALSE))</f>
        <v>1.1399999999999999</v>
      </c>
      <c r="D449" s="35">
        <f t="shared" si="15"/>
        <v>3.0447369835340066</v>
      </c>
      <c r="I449" s="24">
        <v>447</v>
      </c>
      <c r="J449" s="38">
        <f t="shared" ca="1" si="14"/>
        <v>37681</v>
      </c>
      <c r="K449" s="39">
        <f ca="1">IF(J449&gt;$J$2,1,IF(B449=B450,1*K450,B449*K450)/VLOOKUP(J449,Moeda!A$3:D$24,4,TRUE))</f>
        <v>3.0447369835340066</v>
      </c>
      <c r="L449" s="18">
        <f ca="1">VLOOKUP(J449,Moeda!A$3:D$24,4,TRUE)</f>
        <v>1</v>
      </c>
    </row>
    <row r="450" spans="1:12" ht="20.100000000000001" customHeight="1" x14ac:dyDescent="0.2">
      <c r="A450" s="34">
        <v>37712</v>
      </c>
      <c r="B450" s="35">
        <f>IF($A450&gt;=$F$2,VLOOKUP($A450,'IPCA-E'!$A$3:$F$1000,3,FALSE),VLOOKUP($A450,FADT!$A$3:$C$1000,3,FALSE))</f>
        <v>1.0114002600000001</v>
      </c>
      <c r="C450" s="40">
        <f>IF($A450&gt;=$F$2,VLOOKUP($A450,'IPCA-E'!$A$3:$F$1000,4,FALSE),VLOOKUP($A450,FADT!$A$3:$C$1000,2,FALSE))</f>
        <v>1.1399999999999999</v>
      </c>
      <c r="D450" s="35">
        <f t="shared" si="15"/>
        <v>3.0104181563433294</v>
      </c>
      <c r="I450" s="24">
        <v>448</v>
      </c>
      <c r="J450" s="38">
        <f t="shared" ca="1" si="14"/>
        <v>37712</v>
      </c>
      <c r="K450" s="39">
        <f ca="1">IF(J450&gt;$J$2,1,IF(B450=B451,1*K451,B450*K451)/VLOOKUP(J450,Moeda!A$3:D$24,4,TRUE))</f>
        <v>3.0104181563433294</v>
      </c>
      <c r="L450" s="18">
        <f ca="1">VLOOKUP(J450,Moeda!A$3:D$24,4,TRUE)</f>
        <v>1</v>
      </c>
    </row>
    <row r="451" spans="1:12" ht="20.100000000000001" customHeight="1" x14ac:dyDescent="0.2">
      <c r="A451" s="34">
        <v>37742</v>
      </c>
      <c r="B451" s="35">
        <f>IF($A451&gt;=$F$2,VLOOKUP($A451,'IPCA-E'!$A$3:$F$1000,3,FALSE),VLOOKUP($A451,FADT!$A$3:$C$1000,3,FALSE))</f>
        <v>1.0084997899999999</v>
      </c>
      <c r="C451" s="40">
        <f>IF($A451&gt;=$F$2,VLOOKUP($A451,'IPCA-E'!$A$3:$F$1000,4,FALSE),VLOOKUP($A451,FADT!$A$3:$C$1000,2,FALSE))</f>
        <v>0.85</v>
      </c>
      <c r="D451" s="35">
        <f t="shared" si="15"/>
        <v>2.9764854483459686</v>
      </c>
      <c r="I451" s="24">
        <v>449</v>
      </c>
      <c r="J451" s="38">
        <f t="shared" ref="J451:J514" ca="1" si="16">IF(CELL("tipo",B451)="v",A451,"")</f>
        <v>37742</v>
      </c>
      <c r="K451" s="39">
        <f ca="1">IF(J451&gt;$J$2,1,IF(B451=B452,1*K452,B451*K452)/VLOOKUP(J451,Moeda!A$3:D$24,4,TRUE))</f>
        <v>2.9764854483459686</v>
      </c>
      <c r="L451" s="18">
        <f ca="1">VLOOKUP(J451,Moeda!A$3:D$24,4,TRUE)</f>
        <v>1</v>
      </c>
    </row>
    <row r="452" spans="1:12" ht="20.100000000000001" customHeight="1" x14ac:dyDescent="0.2">
      <c r="A452" s="34">
        <v>37773</v>
      </c>
      <c r="B452" s="35">
        <f>IF($A452&gt;=$F$2,VLOOKUP($A452,'IPCA-E'!$A$3:$F$1000,3,FALSE),VLOOKUP($A452,FADT!$A$3:$C$1000,3,FALSE))</f>
        <v>1.0022017000000001</v>
      </c>
      <c r="C452" s="40">
        <f>IF($A452&gt;=$F$2,VLOOKUP($A452,'IPCA-E'!$A$3:$F$1000,4,FALSE),VLOOKUP($A452,FADT!$A$3:$C$1000,2,FALSE))</f>
        <v>0.22020000000000001</v>
      </c>
      <c r="D452" s="35">
        <f t="shared" si="15"/>
        <v>2.9513991751510122</v>
      </c>
      <c r="I452" s="24">
        <v>450</v>
      </c>
      <c r="J452" s="38">
        <f t="shared" ca="1" si="16"/>
        <v>37773</v>
      </c>
      <c r="K452" s="39">
        <f ca="1">IF(J452&gt;$J$2,1,IF(B452=B453,1*K453,B452*K453)/VLOOKUP(J452,Moeda!A$3:D$24,4,TRUE))</f>
        <v>2.9513991751510122</v>
      </c>
      <c r="L452" s="18">
        <f ca="1">VLOOKUP(J452,Moeda!A$3:D$24,4,TRUE)</f>
        <v>1</v>
      </c>
    </row>
    <row r="453" spans="1:12" ht="20.100000000000001" customHeight="1" x14ac:dyDescent="0.2">
      <c r="A453" s="34">
        <v>37803</v>
      </c>
      <c r="B453" s="35">
        <f>IF($A453&gt;=$F$2,VLOOKUP($A453,'IPCA-E'!$A$3:$F$1000,3,FALSE),VLOOKUP($A453,FADT!$A$3:$C$1000,3,FALSE))</f>
        <v>0.99819959999999996</v>
      </c>
      <c r="C453" s="40">
        <f>IF($A453&gt;=$F$2,VLOOKUP($A453,'IPCA-E'!$A$3:$F$1000,4,FALSE),VLOOKUP($A453,FADT!$A$3:$C$1000,2,FALSE))</f>
        <v>-0.18</v>
      </c>
      <c r="D453" s="35">
        <f t="shared" si="15"/>
        <v>2.9449153550138778</v>
      </c>
      <c r="I453" s="24">
        <v>451</v>
      </c>
      <c r="J453" s="38">
        <f t="shared" ca="1" si="16"/>
        <v>37803</v>
      </c>
      <c r="K453" s="39">
        <f ca="1">IF(J453&gt;$J$2,1,IF(B453=B454,1*K454,B453*K454)/VLOOKUP(J453,Moeda!A$3:D$24,4,TRUE))</f>
        <v>2.9449153550138778</v>
      </c>
      <c r="L453" s="18">
        <f ca="1">VLOOKUP(J453,Moeda!A$3:D$24,4,TRUE)</f>
        <v>1</v>
      </c>
    </row>
    <row r="454" spans="1:12" ht="20.100000000000001" customHeight="1" x14ac:dyDescent="0.2">
      <c r="A454" s="34">
        <v>37834</v>
      </c>
      <c r="B454" s="35">
        <f>IF($A454&gt;=$F$2,VLOOKUP($A454,'IPCA-E'!$A$3:$F$1000,3,FALSE),VLOOKUP($A454,FADT!$A$3:$C$1000,3,FALSE))</f>
        <v>1.0027007999999999</v>
      </c>
      <c r="C454" s="40">
        <f>IF($A454&gt;=$F$2,VLOOKUP($A454,'IPCA-E'!$A$3:$F$1000,4,FALSE),VLOOKUP($A454,FADT!$A$3:$C$1000,2,FALSE))</f>
        <v>0.27010000000000001</v>
      </c>
      <c r="D454" s="35">
        <f t="shared" si="15"/>
        <v>2.9502269436031412</v>
      </c>
      <c r="I454" s="24">
        <v>452</v>
      </c>
      <c r="J454" s="38">
        <f t="shared" ca="1" si="16"/>
        <v>37834</v>
      </c>
      <c r="K454" s="39">
        <f ca="1">IF(J454&gt;$J$2,1,IF(B454=B455,1*K455,B454*K455)/VLOOKUP(J454,Moeda!A$3:D$24,4,TRUE))</f>
        <v>2.9502269436031412</v>
      </c>
      <c r="L454" s="18">
        <f ca="1">VLOOKUP(J454,Moeda!A$3:D$24,4,TRUE)</f>
        <v>1</v>
      </c>
    </row>
    <row r="455" spans="1:12" ht="20.100000000000001" customHeight="1" x14ac:dyDescent="0.2">
      <c r="A455" s="34">
        <v>37865</v>
      </c>
      <c r="B455" s="35">
        <f>IF($A455&gt;=$F$2,VLOOKUP($A455,'IPCA-E'!$A$3:$F$1000,3,FALSE),VLOOKUP($A455,FADT!$A$3:$C$1000,3,FALSE))</f>
        <v>1.00569927</v>
      </c>
      <c r="C455" s="40">
        <f>IF($A455&gt;=$F$2,VLOOKUP($A455,'IPCA-E'!$A$3:$F$1000,4,FALSE),VLOOKUP($A455,FADT!$A$3:$C$1000,2,FALSE))</f>
        <v>0.56989999999999996</v>
      </c>
      <c r="D455" s="35">
        <f t="shared" si="15"/>
        <v>2.9422804326107461</v>
      </c>
      <c r="I455" s="24">
        <v>453</v>
      </c>
      <c r="J455" s="38">
        <f t="shared" ca="1" si="16"/>
        <v>37865</v>
      </c>
      <c r="K455" s="39">
        <f ca="1">IF(J455&gt;$J$2,1,IF(B455=B456,1*K456,B455*K456)/VLOOKUP(J455,Moeda!A$3:D$24,4,TRUE))</f>
        <v>2.9422804326107461</v>
      </c>
      <c r="L455" s="18">
        <f ca="1">VLOOKUP(J455,Moeda!A$3:D$24,4,TRUE)</f>
        <v>1</v>
      </c>
    </row>
    <row r="456" spans="1:12" ht="20.100000000000001" customHeight="1" x14ac:dyDescent="0.2">
      <c r="A456" s="34">
        <v>37895</v>
      </c>
      <c r="B456" s="35">
        <f>IF($A456&gt;=$F$2,VLOOKUP($A456,'IPCA-E'!$A$3:$F$1000,3,FALSE),VLOOKUP($A456,FADT!$A$3:$C$1000,3,FALSE))</f>
        <v>1.00659834</v>
      </c>
      <c r="C456" s="40">
        <f>IF($A456&gt;=$F$2,VLOOKUP($A456,'IPCA-E'!$A$3:$F$1000,4,FALSE),VLOOKUP($A456,FADT!$A$3:$C$1000,2,FALSE))</f>
        <v>0.65980000000000005</v>
      </c>
      <c r="D456" s="35">
        <f t="shared" si="15"/>
        <v>2.9256066106230207</v>
      </c>
      <c r="I456" s="24">
        <v>454</v>
      </c>
      <c r="J456" s="38">
        <f t="shared" ca="1" si="16"/>
        <v>37895</v>
      </c>
      <c r="K456" s="39">
        <f ca="1">IF(J456&gt;$J$2,1,IF(B456=B457,1*K457,B456*K457)/VLOOKUP(J456,Moeda!A$3:D$24,4,TRUE))</f>
        <v>2.9256066106230207</v>
      </c>
      <c r="L456" s="18">
        <f ca="1">VLOOKUP(J456,Moeda!A$3:D$24,4,TRUE)</f>
        <v>1</v>
      </c>
    </row>
    <row r="457" spans="1:12" ht="20.100000000000001" customHeight="1" x14ac:dyDescent="0.2">
      <c r="A457" s="34">
        <v>37926</v>
      </c>
      <c r="B457" s="35">
        <f>IF($A457&gt;=$F$2,VLOOKUP($A457,'IPCA-E'!$A$3:$F$1000,3,FALSE),VLOOKUP($A457,FADT!$A$3:$C$1000,3,FALSE))</f>
        <v>1.00169861</v>
      </c>
      <c r="C457" s="40">
        <f>IF($A457&gt;=$F$2,VLOOKUP($A457,'IPCA-E'!$A$3:$F$1000,4,FALSE),VLOOKUP($A457,FADT!$A$3:$C$1000,2,FALSE))</f>
        <v>0.1699</v>
      </c>
      <c r="D457" s="35">
        <f t="shared" si="15"/>
        <v>2.9064290038696274</v>
      </c>
      <c r="I457" s="24">
        <v>455</v>
      </c>
      <c r="J457" s="38">
        <f t="shared" ca="1" si="16"/>
        <v>37926</v>
      </c>
      <c r="K457" s="39">
        <f ca="1">IF(J457&gt;$J$2,1,IF(B457=B458,1*K458,B457*K458)/VLOOKUP(J457,Moeda!A$3:D$24,4,TRUE))</f>
        <v>2.9064290038696274</v>
      </c>
      <c r="L457" s="18">
        <f ca="1">VLOOKUP(J457,Moeda!A$3:D$24,4,TRUE)</f>
        <v>1</v>
      </c>
    </row>
    <row r="458" spans="1:12" ht="20.100000000000001" customHeight="1" x14ac:dyDescent="0.2">
      <c r="A458" s="34">
        <v>37956</v>
      </c>
      <c r="B458" s="35">
        <f>IF($A458&gt;=$F$2,VLOOKUP($A458,'IPCA-E'!$A$3:$F$1000,3,FALSE),VLOOKUP($A458,FADT!$A$3:$C$1000,3,FALSE))</f>
        <v>1.0046000799999999</v>
      </c>
      <c r="C458" s="40">
        <f>IF($A458&gt;=$F$2,VLOOKUP($A458,'IPCA-E'!$A$3:$F$1000,4,FALSE),VLOOKUP($A458,FADT!$A$3:$C$1000,2,FALSE))</f>
        <v>0.46</v>
      </c>
      <c r="D458" s="35">
        <f t="shared" si="15"/>
        <v>2.9015004861288838</v>
      </c>
      <c r="I458" s="24">
        <v>456</v>
      </c>
      <c r="J458" s="38">
        <f t="shared" ca="1" si="16"/>
        <v>37956</v>
      </c>
      <c r="K458" s="39">
        <f ca="1">IF(J458&gt;$J$2,1,IF(B458=B459,1*K459,B458*K459)/VLOOKUP(J458,Moeda!A$3:D$24,4,TRUE))</f>
        <v>2.9015004861288838</v>
      </c>
      <c r="L458" s="18">
        <f ca="1">VLOOKUP(J458,Moeda!A$3:D$24,4,TRUE)</f>
        <v>1</v>
      </c>
    </row>
    <row r="459" spans="1:12" ht="20.100000000000001" customHeight="1" x14ac:dyDescent="0.2">
      <c r="A459" s="34">
        <v>37987</v>
      </c>
      <c r="B459" s="35">
        <f>IF($A459&gt;=$F$2,VLOOKUP($A459,'IPCA-E'!$A$3:$F$1000,3,FALSE),VLOOKUP($A459,FADT!$A$3:$C$1000,3,FALSE))</f>
        <v>1.0068021899999999</v>
      </c>
      <c r="C459" s="40">
        <f>IF($A459&gt;=$F$2,VLOOKUP($A459,'IPCA-E'!$A$3:$F$1000,4,FALSE),VLOOKUP($A459,FADT!$A$3:$C$1000,2,FALSE))</f>
        <v>0.68020000000000003</v>
      </c>
      <c r="D459" s="35">
        <f t="shared" si="15"/>
        <v>2.8882144685165505</v>
      </c>
      <c r="I459" s="24">
        <v>457</v>
      </c>
      <c r="J459" s="38">
        <f t="shared" ca="1" si="16"/>
        <v>37987</v>
      </c>
      <c r="K459" s="39">
        <f ca="1">IF(J459&gt;$J$2,1,IF(B459=B460,1*K460,B459*K460)/VLOOKUP(J459,Moeda!A$3:D$24,4,TRUE))</f>
        <v>2.8882144685165505</v>
      </c>
      <c r="L459" s="18">
        <f ca="1">VLOOKUP(J459,Moeda!A$3:D$24,4,TRUE)</f>
        <v>1</v>
      </c>
    </row>
    <row r="460" spans="1:12" ht="20.100000000000001" customHeight="1" x14ac:dyDescent="0.2">
      <c r="A460" s="34">
        <v>38018</v>
      </c>
      <c r="B460" s="35">
        <f>IF($A460&gt;=$F$2,VLOOKUP($A460,'IPCA-E'!$A$3:$F$1000,3,FALSE),VLOOKUP($A460,FADT!$A$3:$C$1000,3,FALSE))</f>
        <v>1.0090007400000001</v>
      </c>
      <c r="C460" s="40">
        <f>IF($A460&gt;=$F$2,VLOOKUP($A460,'IPCA-E'!$A$3:$F$1000,4,FALSE),VLOOKUP($A460,FADT!$A$3:$C$1000,2,FALSE))</f>
        <v>0.90010000000000001</v>
      </c>
      <c r="D460" s="35">
        <f t="shared" si="15"/>
        <v>2.8687010191312265</v>
      </c>
      <c r="I460" s="24">
        <v>458</v>
      </c>
      <c r="J460" s="38">
        <f t="shared" ca="1" si="16"/>
        <v>38018</v>
      </c>
      <c r="K460" s="39">
        <f ca="1">IF(J460&gt;$J$2,1,IF(B460=B461,1*K461,B460*K461)/VLOOKUP(J460,Moeda!A$3:D$24,4,TRUE))</f>
        <v>2.8687010191312265</v>
      </c>
      <c r="L460" s="18">
        <f ca="1">VLOOKUP(J460,Moeda!A$3:D$24,4,TRUE)</f>
        <v>1</v>
      </c>
    </row>
    <row r="461" spans="1:12" ht="20.100000000000001" customHeight="1" x14ac:dyDescent="0.2">
      <c r="A461" s="34">
        <v>38047</v>
      </c>
      <c r="B461" s="35">
        <f>IF($A461&gt;=$F$2,VLOOKUP($A461,'IPCA-E'!$A$3:$F$1000,3,FALSE),VLOOKUP($A461,FADT!$A$3:$C$1000,3,FALSE))</f>
        <v>1.0039986700000001</v>
      </c>
      <c r="C461" s="40">
        <f>IF($A461&gt;=$F$2,VLOOKUP($A461,'IPCA-E'!$A$3:$F$1000,4,FALSE),VLOOKUP($A461,FADT!$A$3:$C$1000,2,FALSE))</f>
        <v>0.39989999999999998</v>
      </c>
      <c r="D461" s="35">
        <f t="shared" si="15"/>
        <v>2.8431109169763604</v>
      </c>
      <c r="I461" s="24">
        <v>459</v>
      </c>
      <c r="J461" s="38">
        <f t="shared" ca="1" si="16"/>
        <v>38047</v>
      </c>
      <c r="K461" s="39">
        <f ca="1">IF(J461&gt;$J$2,1,IF(B461=B462,1*K462,B461*K462)/VLOOKUP(J461,Moeda!A$3:D$24,4,TRUE))</f>
        <v>2.8431109169763604</v>
      </c>
      <c r="L461" s="18">
        <f ca="1">VLOOKUP(J461,Moeda!A$3:D$24,4,TRUE)</f>
        <v>1</v>
      </c>
    </row>
    <row r="462" spans="1:12" ht="20.100000000000001" customHeight="1" x14ac:dyDescent="0.2">
      <c r="A462" s="34">
        <v>38078</v>
      </c>
      <c r="B462" s="35">
        <f>IF($A462&gt;=$F$2,VLOOKUP($A462,'IPCA-E'!$A$3:$F$1000,3,FALSE),VLOOKUP($A462,FADT!$A$3:$C$1000,3,FALSE))</f>
        <v>1.00209901</v>
      </c>
      <c r="C462" s="40">
        <f>IF($A462&gt;=$F$2,VLOOKUP($A462,'IPCA-E'!$A$3:$F$1000,4,FALSE),VLOOKUP($A462,FADT!$A$3:$C$1000,2,FALSE))</f>
        <v>0.2099</v>
      </c>
      <c r="D462" s="35">
        <f t="shared" si="15"/>
        <v>2.8317875331212941</v>
      </c>
      <c r="I462" s="24">
        <v>460</v>
      </c>
      <c r="J462" s="38">
        <f t="shared" ca="1" si="16"/>
        <v>38078</v>
      </c>
      <c r="K462" s="39">
        <f ca="1">IF(J462&gt;$J$2,1,IF(B462=B463,1*K463,B462*K463)/VLOOKUP(J462,Moeda!A$3:D$24,4,TRUE))</f>
        <v>2.8317875331212941</v>
      </c>
      <c r="L462" s="18">
        <f ca="1">VLOOKUP(J462,Moeda!A$3:D$24,4,TRUE)</f>
        <v>1</v>
      </c>
    </row>
    <row r="463" spans="1:12" ht="20.100000000000001" customHeight="1" x14ac:dyDescent="0.2">
      <c r="A463" s="34">
        <v>38108</v>
      </c>
      <c r="B463" s="35">
        <f>IF($A463&gt;=$F$2,VLOOKUP($A463,'IPCA-E'!$A$3:$F$1000,3,FALSE),VLOOKUP($A463,FADT!$A$3:$C$1000,3,FALSE))</f>
        <v>1.0054021399999999</v>
      </c>
      <c r="C463" s="40">
        <f>IF($A463&gt;=$F$2,VLOOKUP($A463,'IPCA-E'!$A$3:$F$1000,4,FALSE),VLOOKUP($A463,FADT!$A$3:$C$1000,2,FALSE))</f>
        <v>0.54020000000000001</v>
      </c>
      <c r="D463" s="35">
        <f t="shared" si="15"/>
        <v>2.8258560330493632</v>
      </c>
      <c r="I463" s="24">
        <v>461</v>
      </c>
      <c r="J463" s="38">
        <f t="shared" ca="1" si="16"/>
        <v>38108</v>
      </c>
      <c r="K463" s="39">
        <f ca="1">IF(J463&gt;$J$2,1,IF(B463=B464,1*K464,B463*K464)/VLOOKUP(J463,Moeda!A$3:D$24,4,TRUE))</f>
        <v>2.8258560330493632</v>
      </c>
      <c r="L463" s="18">
        <f ca="1">VLOOKUP(J463,Moeda!A$3:D$24,4,TRUE)</f>
        <v>1</v>
      </c>
    </row>
    <row r="464" spans="1:12" ht="20.100000000000001" customHeight="1" x14ac:dyDescent="0.2">
      <c r="A464" s="34">
        <v>38139</v>
      </c>
      <c r="B464" s="35">
        <f>IF($A464&gt;=$F$2,VLOOKUP($A464,'IPCA-E'!$A$3:$F$1000,3,FALSE),VLOOKUP($A464,FADT!$A$3:$C$1000,3,FALSE))</f>
        <v>1.00560015</v>
      </c>
      <c r="C464" s="40">
        <f>IF($A464&gt;=$F$2,VLOOKUP($A464,'IPCA-E'!$A$3:$F$1000,4,FALSE),VLOOKUP($A464,FADT!$A$3:$C$1000,2,FALSE))</f>
        <v>0.56000000000000005</v>
      </c>
      <c r="D464" s="35">
        <f t="shared" si="15"/>
        <v>2.8106723873189323</v>
      </c>
      <c r="I464" s="24">
        <v>462</v>
      </c>
      <c r="J464" s="38">
        <f t="shared" ca="1" si="16"/>
        <v>38139</v>
      </c>
      <c r="K464" s="39">
        <f ca="1">IF(J464&gt;$J$2,1,IF(B464=B465,1*K465,B464*K465)/VLOOKUP(J464,Moeda!A$3:D$24,4,TRUE))</f>
        <v>2.8106723873189323</v>
      </c>
      <c r="L464" s="18">
        <f ca="1">VLOOKUP(J464,Moeda!A$3:D$24,4,TRUE)</f>
        <v>1</v>
      </c>
    </row>
    <row r="465" spans="1:12" ht="20.100000000000001" customHeight="1" x14ac:dyDescent="0.2">
      <c r="A465" s="34">
        <v>38169</v>
      </c>
      <c r="B465" s="35">
        <f>IF($A465&gt;=$F$2,VLOOKUP($A465,'IPCA-E'!$A$3:$F$1000,3,FALSE),VLOOKUP($A465,FADT!$A$3:$C$1000,3,FALSE))</f>
        <v>1.00930078</v>
      </c>
      <c r="C465" s="40">
        <f>IF($A465&gt;=$F$2,VLOOKUP($A465,'IPCA-E'!$A$3:$F$1000,4,FALSE),VLOOKUP($A465,FADT!$A$3:$C$1000,2,FALSE))</f>
        <v>0.93010000000000004</v>
      </c>
      <c r="D465" s="35">
        <f t="shared" si="15"/>
        <v>2.7950198568674955</v>
      </c>
      <c r="I465" s="24">
        <v>463</v>
      </c>
      <c r="J465" s="38">
        <f t="shared" ca="1" si="16"/>
        <v>38169</v>
      </c>
      <c r="K465" s="39">
        <f ca="1">IF(J465&gt;$J$2,1,IF(B465=B466,1*K466,B465*K466)/VLOOKUP(J465,Moeda!A$3:D$24,4,TRUE))</f>
        <v>2.7950198568674955</v>
      </c>
      <c r="L465" s="18">
        <f ca="1">VLOOKUP(J465,Moeda!A$3:D$24,4,TRUE)</f>
        <v>1</v>
      </c>
    </row>
    <row r="466" spans="1:12" ht="20.100000000000001" customHeight="1" x14ac:dyDescent="0.2">
      <c r="A466" s="34">
        <v>38200</v>
      </c>
      <c r="B466" s="35">
        <f>IF($A466&gt;=$F$2,VLOOKUP($A466,'IPCA-E'!$A$3:$F$1000,3,FALSE),VLOOKUP($A466,FADT!$A$3:$C$1000,3,FALSE))</f>
        <v>1.0078992600000001</v>
      </c>
      <c r="C466" s="40">
        <f>IF($A466&gt;=$F$2,VLOOKUP($A466,'IPCA-E'!$A$3:$F$1000,4,FALSE),VLOOKUP($A466,FADT!$A$3:$C$1000,2,FALSE))</f>
        <v>0.78990000000000005</v>
      </c>
      <c r="D466" s="35">
        <f t="shared" si="15"/>
        <v>2.7692635458653818</v>
      </c>
      <c r="I466" s="24">
        <v>464</v>
      </c>
      <c r="J466" s="38">
        <f t="shared" ca="1" si="16"/>
        <v>38200</v>
      </c>
      <c r="K466" s="39">
        <f ca="1">IF(J466&gt;$J$2,1,IF(B466=B467,1*K467,B466*K467)/VLOOKUP(J466,Moeda!A$3:D$24,4,TRUE))</f>
        <v>2.7692635458653818</v>
      </c>
      <c r="L466" s="18">
        <f ca="1">VLOOKUP(J466,Moeda!A$3:D$24,4,TRUE)</f>
        <v>1</v>
      </c>
    </row>
    <row r="467" spans="1:12" ht="20.100000000000001" customHeight="1" x14ac:dyDescent="0.2">
      <c r="A467" s="34">
        <v>38231</v>
      </c>
      <c r="B467" s="35">
        <f>IF($A467&gt;=$F$2,VLOOKUP($A467,'IPCA-E'!$A$3:$F$1000,3,FALSE),VLOOKUP($A467,FADT!$A$3:$C$1000,3,FALSE))</f>
        <v>1.00489998</v>
      </c>
      <c r="C467" s="40">
        <f>IF($A467&gt;=$F$2,VLOOKUP($A467,'IPCA-E'!$A$3:$F$1000,4,FALSE),VLOOKUP($A467,FADT!$A$3:$C$1000,2,FALSE))</f>
        <v>0.49</v>
      </c>
      <c r="D467" s="35">
        <f t="shared" si="15"/>
        <v>2.7475598561957288</v>
      </c>
      <c r="I467" s="24">
        <v>465</v>
      </c>
      <c r="J467" s="38">
        <f t="shared" ca="1" si="16"/>
        <v>38231</v>
      </c>
      <c r="K467" s="39">
        <f ca="1">IF(J467&gt;$J$2,1,IF(B467=B468,1*K468,B467*K468)/VLOOKUP(J467,Moeda!A$3:D$24,4,TRUE))</f>
        <v>2.7475598561957288</v>
      </c>
      <c r="L467" s="18">
        <f ca="1">VLOOKUP(J467,Moeda!A$3:D$24,4,TRUE)</f>
        <v>1</v>
      </c>
    </row>
    <row r="468" spans="1:12" ht="20.100000000000001" customHeight="1" x14ac:dyDescent="0.2">
      <c r="A468" s="34">
        <v>38261</v>
      </c>
      <c r="B468" s="35">
        <f>IF($A468&gt;=$F$2,VLOOKUP($A468,'IPCA-E'!$A$3:$F$1000,3,FALSE),VLOOKUP($A468,FADT!$A$3:$C$1000,3,FALSE))</f>
        <v>1.0032002</v>
      </c>
      <c r="C468" s="40">
        <f>IF($A468&gt;=$F$2,VLOOKUP($A468,'IPCA-E'!$A$3:$F$1000,4,FALSE),VLOOKUP($A468,FADT!$A$3:$C$1000,2,FALSE))</f>
        <v>0.32</v>
      </c>
      <c r="D468" s="35">
        <f t="shared" si="15"/>
        <v>2.7341625145576467</v>
      </c>
      <c r="I468" s="24">
        <v>466</v>
      </c>
      <c r="J468" s="38">
        <f t="shared" ca="1" si="16"/>
        <v>38261</v>
      </c>
      <c r="K468" s="39">
        <f ca="1">IF(J468&gt;$J$2,1,IF(B468=B469,1*K469,B468*K469)/VLOOKUP(J468,Moeda!A$3:D$24,4,TRUE))</f>
        <v>2.7341625145576467</v>
      </c>
      <c r="L468" s="18">
        <f ca="1">VLOOKUP(J468,Moeda!A$3:D$24,4,TRUE)</f>
        <v>1</v>
      </c>
    </row>
    <row r="469" spans="1:12" ht="20.100000000000001" customHeight="1" x14ac:dyDescent="0.2">
      <c r="A469" s="34">
        <v>38292</v>
      </c>
      <c r="B469" s="35">
        <f>IF($A469&gt;=$F$2,VLOOKUP($A469,'IPCA-E'!$A$3:$F$1000,3,FALSE),VLOOKUP($A469,FADT!$A$3:$C$1000,3,FALSE))</f>
        <v>1.0062979700000001</v>
      </c>
      <c r="C469" s="40">
        <f>IF($A469&gt;=$F$2,VLOOKUP($A469,'IPCA-E'!$A$3:$F$1000,4,FALSE),VLOOKUP($A469,FADT!$A$3:$C$1000,2,FALSE))</f>
        <v>0.62980000000000003</v>
      </c>
      <c r="D469" s="35">
        <f t="shared" si="15"/>
        <v>2.7254405596785634</v>
      </c>
      <c r="I469" s="24">
        <v>467</v>
      </c>
      <c r="J469" s="38">
        <f t="shared" ca="1" si="16"/>
        <v>38292</v>
      </c>
      <c r="K469" s="39">
        <f ca="1">IF(J469&gt;$J$2,1,IF(B469=B470,1*K470,B469*K470)/VLOOKUP(J469,Moeda!A$3:D$24,4,TRUE))</f>
        <v>2.7254405596785634</v>
      </c>
      <c r="L469" s="18">
        <f ca="1">VLOOKUP(J469,Moeda!A$3:D$24,4,TRUE)</f>
        <v>1</v>
      </c>
    </row>
    <row r="470" spans="1:12" ht="20.100000000000001" customHeight="1" x14ac:dyDescent="0.2">
      <c r="A470" s="34">
        <v>38322</v>
      </c>
      <c r="B470" s="35">
        <f>IF($A470&gt;=$F$2,VLOOKUP($A470,'IPCA-E'!$A$3:$F$1000,3,FALSE),VLOOKUP($A470,FADT!$A$3:$C$1000,3,FALSE))</f>
        <v>1.0083990700000001</v>
      </c>
      <c r="C470" s="40">
        <f>IF($A470&gt;=$F$2,VLOOKUP($A470,'IPCA-E'!$A$3:$F$1000,4,FALSE),VLOOKUP($A470,FADT!$A$3:$C$1000,2,FALSE))</f>
        <v>0.83989999999999998</v>
      </c>
      <c r="D470" s="35">
        <f t="shared" si="15"/>
        <v>2.7083832432639836</v>
      </c>
      <c r="I470" s="24">
        <v>468</v>
      </c>
      <c r="J470" s="38">
        <f t="shared" ca="1" si="16"/>
        <v>38322</v>
      </c>
      <c r="K470" s="39">
        <f ca="1">IF(J470&gt;$J$2,1,IF(B470=B471,1*K471,B470*K471)/VLOOKUP(J470,Moeda!A$3:D$24,4,TRUE))</f>
        <v>2.7083832432639836</v>
      </c>
      <c r="L470" s="18">
        <f ca="1">VLOOKUP(J470,Moeda!A$3:D$24,4,TRUE)</f>
        <v>1</v>
      </c>
    </row>
    <row r="471" spans="1:12" ht="20.100000000000001" customHeight="1" x14ac:dyDescent="0.2">
      <c r="A471" s="34">
        <v>38353</v>
      </c>
      <c r="B471" s="35">
        <f>IF($A471&gt;=$F$2,VLOOKUP($A471,'IPCA-E'!$A$3:$F$1000,3,FALSE),VLOOKUP($A471,FADT!$A$3:$C$1000,3,FALSE))</f>
        <v>1.0068019699999999</v>
      </c>
      <c r="C471" s="40">
        <f>IF($A471&gt;=$F$2,VLOOKUP($A471,'IPCA-E'!$A$3:$F$1000,4,FALSE),VLOOKUP($A471,FADT!$A$3:$C$1000,2,FALSE))</f>
        <v>0.68020000000000003</v>
      </c>
      <c r="D471" s="35">
        <f t="shared" si="15"/>
        <v>2.6858248126547593</v>
      </c>
      <c r="E471" s="56" t="s">
        <v>40</v>
      </c>
      <c r="I471" s="24">
        <v>469</v>
      </c>
      <c r="J471" s="38">
        <f t="shared" ca="1" si="16"/>
        <v>38353</v>
      </c>
      <c r="K471" s="39">
        <f ca="1">IF(J471&gt;$J$2,1,IF(B471=B472,1*K472,B471*K472)/VLOOKUP(J471,Moeda!A$3:D$24,4,TRUE))</f>
        <v>2.6858248126547593</v>
      </c>
      <c r="L471" s="18">
        <f ca="1">VLOOKUP(J471,Moeda!A$3:D$24,4,TRUE)</f>
        <v>1</v>
      </c>
    </row>
    <row r="472" spans="1:12" ht="20.100000000000001" customHeight="1" x14ac:dyDescent="0.2">
      <c r="A472" s="34">
        <v>38384</v>
      </c>
      <c r="B472" s="35">
        <f>IF($A472&gt;=$F$2,VLOOKUP($A472,'IPCA-E'!$A$3:$F$1000,3,FALSE),VLOOKUP($A472,FADT!$A$3:$C$1000,3,FALSE))</f>
        <v>1.0073982399999999</v>
      </c>
      <c r="C472" s="40">
        <f>IF($A472&gt;=$F$2,VLOOKUP($A472,'IPCA-E'!$A$3:$F$1000,4,FALSE),VLOOKUP($A472,FADT!$A$3:$C$1000,2,FALSE))</f>
        <v>0.73980000000000001</v>
      </c>
      <c r="D472" s="35">
        <f t="shared" si="15"/>
        <v>2.6676793378292252</v>
      </c>
      <c r="I472" s="24">
        <v>470</v>
      </c>
      <c r="J472" s="38">
        <f t="shared" ca="1" si="16"/>
        <v>38384</v>
      </c>
      <c r="K472" s="39">
        <f ca="1">IF(J472&gt;$J$2,1,IF(B472=B473,1*K473,B472*K473)/VLOOKUP(J472,Moeda!A$3:D$24,4,TRUE))</f>
        <v>2.6676793378292252</v>
      </c>
      <c r="L472" s="18">
        <f ca="1">VLOOKUP(J472,Moeda!A$3:D$24,4,TRUE)</f>
        <v>1</v>
      </c>
    </row>
    <row r="473" spans="1:12" ht="20.100000000000001" customHeight="1" x14ac:dyDescent="0.2">
      <c r="A473" s="34">
        <v>38412</v>
      </c>
      <c r="B473" s="35">
        <f>IF($A473&gt;=$F$2,VLOOKUP($A473,'IPCA-E'!$A$3:$F$1000,3,FALSE),VLOOKUP($A473,FADT!$A$3:$C$1000,3,FALSE))</f>
        <v>1.00350209</v>
      </c>
      <c r="C473" s="40">
        <f>IF($A473&gt;=$F$2,VLOOKUP($A473,'IPCA-E'!$A$3:$F$1000,4,FALSE),VLOOKUP($A473,FADT!$A$3:$C$1000,2,FALSE))</f>
        <v>0.35020000000000001</v>
      </c>
      <c r="D473" s="35">
        <f t="shared" si="15"/>
        <v>2.6480881461826113</v>
      </c>
      <c r="I473" s="24">
        <v>471</v>
      </c>
      <c r="J473" s="38">
        <f t="shared" ca="1" si="16"/>
        <v>38412</v>
      </c>
      <c r="K473" s="39">
        <f ca="1">IF(J473&gt;$J$2,1,IF(B473=B474,1*K474,B473*K474)/VLOOKUP(J473,Moeda!A$3:D$24,4,TRUE))</f>
        <v>2.6480881461826113</v>
      </c>
      <c r="L473" s="18">
        <f ca="1">VLOOKUP(J473,Moeda!A$3:D$24,4,TRUE)</f>
        <v>1</v>
      </c>
    </row>
    <row r="474" spans="1:12" ht="20.100000000000001" customHeight="1" x14ac:dyDescent="0.2">
      <c r="A474" s="34">
        <v>38443</v>
      </c>
      <c r="B474" s="35">
        <f>IF($A474&gt;=$F$2,VLOOKUP($A474,'IPCA-E'!$A$3:$F$1000,3,FALSE),VLOOKUP($A474,FADT!$A$3:$C$1000,3,FALSE))</f>
        <v>1.00740187</v>
      </c>
      <c r="C474" s="40">
        <f>IF($A474&gt;=$F$2,VLOOKUP($A474,'IPCA-E'!$A$3:$F$1000,4,FALSE),VLOOKUP($A474,FADT!$A$3:$C$1000,2,FALSE))</f>
        <v>0.74019999999999997</v>
      </c>
      <c r="D474" s="35">
        <f t="shared" si="15"/>
        <v>2.6388466676562787</v>
      </c>
      <c r="I474" s="24">
        <v>472</v>
      </c>
      <c r="J474" s="38">
        <f t="shared" ca="1" si="16"/>
        <v>38443</v>
      </c>
      <c r="K474" s="39">
        <f ca="1">IF(J474&gt;$J$2,1,IF(B474=B475,1*K475,B474*K475)/VLOOKUP(J474,Moeda!A$3:D$24,4,TRUE))</f>
        <v>2.6388466676562787</v>
      </c>
      <c r="L474" s="18">
        <f ca="1">VLOOKUP(J474,Moeda!A$3:D$24,4,TRUE)</f>
        <v>1</v>
      </c>
    </row>
    <row r="475" spans="1:12" ht="20.100000000000001" customHeight="1" x14ac:dyDescent="0.2">
      <c r="A475" s="34">
        <v>38473</v>
      </c>
      <c r="B475" s="35">
        <f>IF($A475&gt;=$F$2,VLOOKUP($A475,'IPCA-E'!$A$3:$F$1000,3,FALSE),VLOOKUP($A475,FADT!$A$3:$C$1000,3,FALSE))</f>
        <v>1.0083017000000001</v>
      </c>
      <c r="C475" s="40">
        <f>IF($A475&gt;=$F$2,VLOOKUP($A475,'IPCA-E'!$A$3:$F$1000,4,FALSE),VLOOKUP($A475,FADT!$A$3:$C$1000,2,FALSE))</f>
        <v>0.83020000000000005</v>
      </c>
      <c r="D475" s="35">
        <f t="shared" ref="D475:D538" si="17">IF(C475="",1,B475*D476)</f>
        <v>2.6194577816857523</v>
      </c>
      <c r="I475" s="24">
        <v>473</v>
      </c>
      <c r="J475" s="38">
        <f t="shared" ca="1" si="16"/>
        <v>38473</v>
      </c>
      <c r="K475" s="39">
        <f ca="1">IF(J475&gt;$J$2,1,IF(B475=B476,1*K476,B475*K476)/VLOOKUP(J475,Moeda!A$3:D$24,4,TRUE))</f>
        <v>2.6194577816857523</v>
      </c>
      <c r="L475" s="18">
        <f ca="1">VLOOKUP(J475,Moeda!A$3:D$24,4,TRUE)</f>
        <v>1</v>
      </c>
    </row>
    <row r="476" spans="1:12" ht="20.100000000000001" customHeight="1" x14ac:dyDescent="0.2">
      <c r="A476" s="34">
        <v>38504</v>
      </c>
      <c r="B476" s="35">
        <f>IF($A476&gt;=$F$2,VLOOKUP($A476,'IPCA-E'!$A$3:$F$1000,3,FALSE),VLOOKUP($A476,FADT!$A$3:$C$1000,3,FALSE))</f>
        <v>1.00120147</v>
      </c>
      <c r="C476" s="40">
        <f>IF($A476&gt;=$F$2,VLOOKUP($A476,'IPCA-E'!$A$3:$F$1000,4,FALSE),VLOOKUP($A476,FADT!$A$3:$C$1000,2,FALSE))</f>
        <v>0.1201</v>
      </c>
      <c r="D476" s="35">
        <f t="shared" si="17"/>
        <v>2.597890871041626</v>
      </c>
      <c r="I476" s="24">
        <v>474</v>
      </c>
      <c r="J476" s="38">
        <f t="shared" ca="1" si="16"/>
        <v>38504</v>
      </c>
      <c r="K476" s="39">
        <f ca="1">IF(J476&gt;$J$2,1,IF(B476=B477,1*K477,B476*K477)/VLOOKUP(J476,Moeda!A$3:D$24,4,TRUE))</f>
        <v>2.597890871041626</v>
      </c>
      <c r="L476" s="18">
        <f ca="1">VLOOKUP(J476,Moeda!A$3:D$24,4,TRUE)</f>
        <v>1</v>
      </c>
    </row>
    <row r="477" spans="1:12" ht="20.100000000000001" customHeight="1" x14ac:dyDescent="0.2">
      <c r="A477" s="34">
        <v>38534</v>
      </c>
      <c r="B477" s="35">
        <f>IF($A477&gt;=$F$2,VLOOKUP($A477,'IPCA-E'!$A$3:$F$1000,3,FALSE),VLOOKUP($A477,FADT!$A$3:$C$1000,3,FALSE))</f>
        <v>1.0011013900000001</v>
      </c>
      <c r="C477" s="40">
        <f>IF($A477&gt;=$F$2,VLOOKUP($A477,'IPCA-E'!$A$3:$F$1000,4,FALSE),VLOOKUP($A477,FADT!$A$3:$C$1000,2,FALSE))</f>
        <v>0.1101</v>
      </c>
      <c r="D477" s="35">
        <f t="shared" si="17"/>
        <v>2.5947733287303563</v>
      </c>
      <c r="I477" s="24">
        <v>475</v>
      </c>
      <c r="J477" s="38">
        <f t="shared" ca="1" si="16"/>
        <v>38534</v>
      </c>
      <c r="K477" s="39">
        <f ca="1">IF(J477&gt;$J$2,1,IF(B477=B478,1*K478,B477*K478)/VLOOKUP(J477,Moeda!A$3:D$24,4,TRUE))</f>
        <v>2.5947733287303563</v>
      </c>
      <c r="L477" s="18">
        <f ca="1">VLOOKUP(J477,Moeda!A$3:D$24,4,TRUE)</f>
        <v>1</v>
      </c>
    </row>
    <row r="478" spans="1:12" ht="20.100000000000001" customHeight="1" x14ac:dyDescent="0.2">
      <c r="A478" s="34">
        <v>38565</v>
      </c>
      <c r="B478" s="35">
        <f>IF($A478&gt;=$F$2,VLOOKUP($A478,'IPCA-E'!$A$3:$F$1000,3,FALSE),VLOOKUP($A478,FADT!$A$3:$C$1000,3,FALSE))</f>
        <v>1.0027997200000001</v>
      </c>
      <c r="C478" s="40">
        <f>IF($A478&gt;=$F$2,VLOOKUP($A478,'IPCA-E'!$A$3:$F$1000,4,FALSE),VLOOKUP($A478,FADT!$A$3:$C$1000,2,FALSE))</f>
        <v>0.28000000000000003</v>
      </c>
      <c r="D478" s="35">
        <f t="shared" si="17"/>
        <v>2.5919186154864455</v>
      </c>
      <c r="I478" s="24">
        <v>476</v>
      </c>
      <c r="J478" s="38">
        <f t="shared" ca="1" si="16"/>
        <v>38565</v>
      </c>
      <c r="K478" s="39">
        <f ca="1">IF(J478&gt;$J$2,1,IF(B478=B479,1*K479,B478*K479)/VLOOKUP(J478,Moeda!A$3:D$24,4,TRUE))</f>
        <v>2.5919186154864455</v>
      </c>
      <c r="L478" s="18">
        <f ca="1">VLOOKUP(J478,Moeda!A$3:D$24,4,TRUE)</f>
        <v>1</v>
      </c>
    </row>
    <row r="479" spans="1:12" ht="20.100000000000001" customHeight="1" x14ac:dyDescent="0.2">
      <c r="A479" s="34">
        <v>38596</v>
      </c>
      <c r="B479" s="35">
        <f>IF($A479&gt;=$F$2,VLOOKUP($A479,'IPCA-E'!$A$3:$F$1000,3,FALSE),VLOOKUP($A479,FADT!$A$3:$C$1000,3,FALSE))</f>
        <v>1.0016006399999999</v>
      </c>
      <c r="C479" s="40">
        <f>IF($A479&gt;=$F$2,VLOOKUP($A479,'IPCA-E'!$A$3:$F$1000,4,FALSE),VLOOKUP($A479,FADT!$A$3:$C$1000,2,FALSE))</f>
        <v>0.16009999999999999</v>
      </c>
      <c r="D479" s="35">
        <f t="shared" si="17"/>
        <v>2.5846822289563915</v>
      </c>
      <c r="I479" s="24">
        <v>477</v>
      </c>
      <c r="J479" s="38">
        <f t="shared" ca="1" si="16"/>
        <v>38596</v>
      </c>
      <c r="K479" s="39">
        <f ca="1">IF(J479&gt;$J$2,1,IF(B479=B480,1*K480,B479*K480)/VLOOKUP(J479,Moeda!A$3:D$24,4,TRUE))</f>
        <v>2.5846822289563915</v>
      </c>
      <c r="L479" s="18">
        <f ca="1">VLOOKUP(J479,Moeda!A$3:D$24,4,TRUE)</f>
        <v>1</v>
      </c>
    </row>
    <row r="480" spans="1:12" ht="20.100000000000001" customHeight="1" x14ac:dyDescent="0.2">
      <c r="A480" s="34">
        <v>38626</v>
      </c>
      <c r="B480" s="35">
        <f>IF($A480&gt;=$F$2,VLOOKUP($A480,'IPCA-E'!$A$3:$F$1000,3,FALSE),VLOOKUP($A480,FADT!$A$3:$C$1000,3,FALSE))</f>
        <v>1.0055993999999999</v>
      </c>
      <c r="C480" s="40">
        <f>IF($A480&gt;=$F$2,VLOOKUP($A480,'IPCA-E'!$A$3:$F$1000,4,FALSE),VLOOKUP($A480,FADT!$A$3:$C$1000,2,FALSE))</f>
        <v>0.55989999999999995</v>
      </c>
      <c r="D480" s="35">
        <f t="shared" si="17"/>
        <v>2.5805516946918003</v>
      </c>
      <c r="I480" s="24">
        <v>478</v>
      </c>
      <c r="J480" s="38">
        <f t="shared" ca="1" si="16"/>
        <v>38626</v>
      </c>
      <c r="K480" s="39">
        <f ca="1">IF(J480&gt;$J$2,1,IF(B480=B481,1*K481,B480*K481)/VLOOKUP(J480,Moeda!A$3:D$24,4,TRUE))</f>
        <v>2.5805516946918003</v>
      </c>
      <c r="L480" s="18">
        <f ca="1">VLOOKUP(J480,Moeda!A$3:D$24,4,TRUE)</f>
        <v>1</v>
      </c>
    </row>
    <row r="481" spans="1:12" ht="20.100000000000001" customHeight="1" x14ac:dyDescent="0.2">
      <c r="A481" s="34">
        <v>38657</v>
      </c>
      <c r="B481" s="35">
        <f>IF($A481&gt;=$F$2,VLOOKUP($A481,'IPCA-E'!$A$3:$F$1000,3,FALSE),VLOOKUP($A481,FADT!$A$3:$C$1000,3,FALSE))</f>
        <v>1.0077995799999999</v>
      </c>
      <c r="C481" s="40">
        <f>IF($A481&gt;=$F$2,VLOOKUP($A481,'IPCA-E'!$A$3:$F$1000,4,FALSE),VLOOKUP($A481,FADT!$A$3:$C$1000,2,FALSE))</f>
        <v>0.78</v>
      </c>
      <c r="D481" s="35">
        <f t="shared" si="17"/>
        <v>2.5661826117754254</v>
      </c>
      <c r="I481" s="24">
        <v>479</v>
      </c>
      <c r="J481" s="38">
        <f t="shared" ca="1" si="16"/>
        <v>38657</v>
      </c>
      <c r="K481" s="39">
        <f ca="1">IF(J481&gt;$J$2,1,IF(B481=B482,1*K482,B481*K482)/VLOOKUP(J481,Moeda!A$3:D$24,4,TRUE))</f>
        <v>2.5661826117754254</v>
      </c>
      <c r="L481" s="18">
        <f ca="1">VLOOKUP(J481,Moeda!A$3:D$24,4,TRUE)</f>
        <v>1</v>
      </c>
    </row>
    <row r="482" spans="1:12" ht="20.100000000000001" customHeight="1" x14ac:dyDescent="0.2">
      <c r="A482" s="34">
        <v>38687</v>
      </c>
      <c r="B482" s="35">
        <f>IF($A482&gt;=$F$2,VLOOKUP($A482,'IPCA-E'!$A$3:$F$1000,3,FALSE),VLOOKUP($A482,FADT!$A$3:$C$1000,3,FALSE))</f>
        <v>1.0037990299999999</v>
      </c>
      <c r="C482" s="40">
        <f>IF($A482&gt;=$F$2,VLOOKUP($A482,'IPCA-E'!$A$3:$F$1000,4,FALSE),VLOOKUP($A482,FADT!$A$3:$C$1000,2,FALSE))</f>
        <v>0.37990000000000002</v>
      </c>
      <c r="D482" s="35">
        <f t="shared" si="17"/>
        <v>2.5463223667700134</v>
      </c>
      <c r="I482" s="24">
        <v>480</v>
      </c>
      <c r="J482" s="38">
        <f t="shared" ca="1" si="16"/>
        <v>38687</v>
      </c>
      <c r="K482" s="39">
        <f ca="1">IF(J482&gt;$J$2,1,IF(B482=B483,1*K483,B482*K483)/VLOOKUP(J482,Moeda!A$3:D$24,4,TRUE))</f>
        <v>2.5463223667700134</v>
      </c>
      <c r="L482" s="18">
        <f ca="1">VLOOKUP(J482,Moeda!A$3:D$24,4,TRUE)</f>
        <v>1</v>
      </c>
    </row>
    <row r="483" spans="1:12" ht="20.100000000000001" customHeight="1" x14ac:dyDescent="0.2">
      <c r="A483" s="34">
        <v>38718</v>
      </c>
      <c r="B483" s="35">
        <f>IF($A483&gt;=$F$2,VLOOKUP($A483,'IPCA-E'!$A$3:$F$1000,3,FALSE),VLOOKUP($A483,FADT!$A$3:$C$1000,3,FALSE))</f>
        <v>1.0050984300000001</v>
      </c>
      <c r="C483" s="40">
        <f>IF($A483&gt;=$F$2,VLOOKUP($A483,'IPCA-E'!$A$3:$F$1000,4,FALSE),VLOOKUP($A483,FADT!$A$3:$C$1000,2,FALSE))</f>
        <v>0.50980000000000003</v>
      </c>
      <c r="D483" s="35">
        <f t="shared" si="17"/>
        <v>2.5366854227484295</v>
      </c>
      <c r="I483" s="24">
        <v>481</v>
      </c>
      <c r="J483" s="38">
        <f t="shared" ca="1" si="16"/>
        <v>38718</v>
      </c>
      <c r="K483" s="39">
        <f ca="1">IF(J483&gt;$J$2,1,IF(B483=B484,1*K484,B483*K484)/VLOOKUP(J483,Moeda!A$3:D$24,4,TRUE))</f>
        <v>2.5366854227484295</v>
      </c>
      <c r="L483" s="18">
        <f ca="1">VLOOKUP(J483,Moeda!A$3:D$24,4,TRUE)</f>
        <v>1</v>
      </c>
    </row>
    <row r="484" spans="1:12" ht="20.100000000000001" customHeight="1" x14ac:dyDescent="0.2">
      <c r="A484" s="34">
        <v>38749</v>
      </c>
      <c r="B484" s="35">
        <f>IF($A484&gt;=$F$2,VLOOKUP($A484,'IPCA-E'!$A$3:$F$1000,3,FALSE),VLOOKUP($A484,FADT!$A$3:$C$1000,3,FALSE))</f>
        <v>1.0052004800000001</v>
      </c>
      <c r="C484" s="40">
        <f>IF($A484&gt;=$F$2,VLOOKUP($A484,'IPCA-E'!$A$3:$F$1000,4,FALSE),VLOOKUP($A484,FADT!$A$3:$C$1000,2,FALSE))</f>
        <v>0.52</v>
      </c>
      <c r="D484" s="35">
        <f t="shared" si="17"/>
        <v>2.5238179137822643</v>
      </c>
      <c r="I484" s="24">
        <v>482</v>
      </c>
      <c r="J484" s="38">
        <f t="shared" ca="1" si="16"/>
        <v>38749</v>
      </c>
      <c r="K484" s="39">
        <f ca="1">IF(J484&gt;$J$2,1,IF(B484=B485,1*K485,B484*K485)/VLOOKUP(J484,Moeda!A$3:D$24,4,TRUE))</f>
        <v>2.5238179137822643</v>
      </c>
      <c r="L484" s="18">
        <f ca="1">VLOOKUP(J484,Moeda!A$3:D$24,4,TRUE)</f>
        <v>1</v>
      </c>
    </row>
    <row r="485" spans="1:12" ht="20.100000000000001" customHeight="1" x14ac:dyDescent="0.2">
      <c r="A485" s="34">
        <v>38777</v>
      </c>
      <c r="B485" s="35">
        <f>IF($A485&gt;=$F$2,VLOOKUP($A485,'IPCA-E'!$A$3:$F$1000,3,FALSE),VLOOKUP($A485,FADT!$A$3:$C$1000,3,FALSE))</f>
        <v>1.00369825</v>
      </c>
      <c r="C485" s="40">
        <f>IF($A485&gt;=$F$2,VLOOKUP($A485,'IPCA-E'!$A$3:$F$1000,4,FALSE),VLOOKUP($A485,FADT!$A$3:$C$1000,2,FALSE))</f>
        <v>0.36980000000000002</v>
      </c>
      <c r="D485" s="35">
        <f t="shared" si="17"/>
        <v>2.5107607527030469</v>
      </c>
      <c r="I485" s="24">
        <v>483</v>
      </c>
      <c r="J485" s="38">
        <f t="shared" ca="1" si="16"/>
        <v>38777</v>
      </c>
      <c r="K485" s="39">
        <f ca="1">IF(J485&gt;$J$2,1,IF(B485=B486,1*K486,B485*K486)/VLOOKUP(J485,Moeda!A$3:D$24,4,TRUE))</f>
        <v>2.5107607527030469</v>
      </c>
      <c r="L485" s="18">
        <f ca="1">VLOOKUP(J485,Moeda!A$3:D$24,4,TRUE)</f>
        <v>1</v>
      </c>
    </row>
    <row r="486" spans="1:12" ht="20.100000000000001" customHeight="1" x14ac:dyDescent="0.2">
      <c r="A486" s="34">
        <v>38808</v>
      </c>
      <c r="B486" s="35">
        <f>IF($A486&gt;=$F$2,VLOOKUP($A486,'IPCA-E'!$A$3:$F$1000,3,FALSE),VLOOKUP($A486,FADT!$A$3:$C$1000,3,FALSE))</f>
        <v>1.00169968</v>
      </c>
      <c r="C486" s="40">
        <f>IF($A486&gt;=$F$2,VLOOKUP($A486,'IPCA-E'!$A$3:$F$1000,4,FALSE),VLOOKUP($A486,FADT!$A$3:$C$1000,2,FALSE))</f>
        <v>0.17</v>
      </c>
      <c r="D486" s="35">
        <f t="shared" si="17"/>
        <v>2.5015095450281466</v>
      </c>
      <c r="I486" s="24">
        <v>484</v>
      </c>
      <c r="J486" s="38">
        <f t="shared" ca="1" si="16"/>
        <v>38808</v>
      </c>
      <c r="K486" s="39">
        <f ca="1">IF(J486&gt;$J$2,1,IF(B486=B487,1*K487,B486*K487)/VLOOKUP(J486,Moeda!A$3:D$24,4,TRUE))</f>
        <v>2.5015095450281466</v>
      </c>
      <c r="L486" s="18">
        <f ca="1">VLOOKUP(J486,Moeda!A$3:D$24,4,TRUE)</f>
        <v>1</v>
      </c>
    </row>
    <row r="487" spans="1:12" ht="20.100000000000001" customHeight="1" x14ac:dyDescent="0.2">
      <c r="A487" s="34">
        <v>38838</v>
      </c>
      <c r="B487" s="35">
        <f>IF($A487&gt;=$F$2,VLOOKUP($A487,'IPCA-E'!$A$3:$F$1000,3,FALSE),VLOOKUP($A487,FADT!$A$3:$C$1000,3,FALSE))</f>
        <v>1.0027014299999999</v>
      </c>
      <c r="C487" s="40">
        <f>IF($A487&gt;=$F$2,VLOOKUP($A487,'IPCA-E'!$A$3:$F$1000,4,FALSE),VLOOKUP($A487,FADT!$A$3:$C$1000,2,FALSE))</f>
        <v>0.27010000000000001</v>
      </c>
      <c r="D487" s="35">
        <f t="shared" si="17"/>
        <v>2.4972649936637161</v>
      </c>
      <c r="I487" s="24">
        <v>485</v>
      </c>
      <c r="J487" s="38">
        <f t="shared" ca="1" si="16"/>
        <v>38838</v>
      </c>
      <c r="K487" s="39">
        <f ca="1">IF(J487&gt;$J$2,1,IF(B487=B488,1*K488,B487*K488)/VLOOKUP(J487,Moeda!A$3:D$24,4,TRUE))</f>
        <v>2.4972649936637161</v>
      </c>
      <c r="L487" s="18">
        <f ca="1">VLOOKUP(J487,Moeda!A$3:D$24,4,TRUE)</f>
        <v>1</v>
      </c>
    </row>
    <row r="488" spans="1:12" ht="20.100000000000001" customHeight="1" x14ac:dyDescent="0.2">
      <c r="A488" s="34">
        <v>38869</v>
      </c>
      <c r="B488" s="35">
        <f>IF($A488&gt;=$F$2,VLOOKUP($A488,'IPCA-E'!$A$3:$F$1000,3,FALSE),VLOOKUP($A488,FADT!$A$3:$C$1000,3,FALSE))</f>
        <v>0.99850106000000005</v>
      </c>
      <c r="C488" s="40">
        <f>IF($A488&gt;=$F$2,VLOOKUP($A488,'IPCA-E'!$A$3:$F$1000,4,FALSE),VLOOKUP($A488,FADT!$A$3:$C$1000,2,FALSE))</f>
        <v>-0.14990000000000001</v>
      </c>
      <c r="D488" s="35">
        <f t="shared" si="17"/>
        <v>2.490536982343504</v>
      </c>
      <c r="I488" s="24">
        <v>486</v>
      </c>
      <c r="J488" s="38">
        <f t="shared" ca="1" si="16"/>
        <v>38869</v>
      </c>
      <c r="K488" s="39">
        <f ca="1">IF(J488&gt;$J$2,1,IF(B488=B489,1*K489,B488*K489)/VLOOKUP(J488,Moeda!A$3:D$24,4,TRUE))</f>
        <v>2.490536982343504</v>
      </c>
      <c r="L488" s="18">
        <f ca="1">VLOOKUP(J488,Moeda!A$3:D$24,4,TRUE)</f>
        <v>1</v>
      </c>
    </row>
    <row r="489" spans="1:12" ht="20.100000000000001" customHeight="1" x14ac:dyDescent="0.2">
      <c r="A489" s="34">
        <v>38899</v>
      </c>
      <c r="B489" s="35">
        <f>IF($A489&gt;=$F$2,VLOOKUP($A489,'IPCA-E'!$A$3:$F$1000,3,FALSE),VLOOKUP($A489,FADT!$A$3:$C$1000,3,FALSE))</f>
        <v>0.99979852000000002</v>
      </c>
      <c r="C489" s="40">
        <f>IF($A489&gt;=$F$2,VLOOKUP($A489,'IPCA-E'!$A$3:$F$1000,4,FALSE),VLOOKUP($A489,FADT!$A$3:$C$1000,2,FALSE))</f>
        <v>-2.01E-2</v>
      </c>
      <c r="D489" s="35">
        <f t="shared" si="17"/>
        <v>2.4942757520392655</v>
      </c>
      <c r="I489" s="24">
        <v>487</v>
      </c>
      <c r="J489" s="38">
        <f t="shared" ca="1" si="16"/>
        <v>38899</v>
      </c>
      <c r="K489" s="39">
        <f ca="1">IF(J489&gt;$J$2,1,IF(B489=B490,1*K490,B489*K490)/VLOOKUP(J489,Moeda!A$3:D$24,4,TRUE))</f>
        <v>2.4942757520392655</v>
      </c>
      <c r="L489" s="18">
        <f ca="1">VLOOKUP(J489,Moeda!A$3:D$24,4,TRUE)</f>
        <v>1</v>
      </c>
    </row>
    <row r="490" spans="1:12" ht="20.100000000000001" customHeight="1" x14ac:dyDescent="0.2">
      <c r="A490" s="34">
        <v>38930</v>
      </c>
      <c r="B490" s="35">
        <f>IF($A490&gt;=$F$2,VLOOKUP($A490,'IPCA-E'!$A$3:$F$1000,3,FALSE),VLOOKUP($A490,FADT!$A$3:$C$1000,3,FALSE))</f>
        <v>1.00190058</v>
      </c>
      <c r="C490" s="40">
        <f>IF($A490&gt;=$F$2,VLOOKUP($A490,'IPCA-E'!$A$3:$F$1000,4,FALSE),VLOOKUP($A490,FADT!$A$3:$C$1000,2,FALSE))</f>
        <v>0.19009999999999999</v>
      </c>
      <c r="D490" s="35">
        <f t="shared" si="17"/>
        <v>2.4947783999912958</v>
      </c>
      <c r="I490" s="24">
        <v>488</v>
      </c>
      <c r="J490" s="38">
        <f t="shared" ca="1" si="16"/>
        <v>38930</v>
      </c>
      <c r="K490" s="39">
        <f ca="1">IF(J490&gt;$J$2,1,IF(B490=B491,1*K491,B490*K491)/VLOOKUP(J490,Moeda!A$3:D$24,4,TRUE))</f>
        <v>2.4947783999912958</v>
      </c>
      <c r="L490" s="18">
        <f ca="1">VLOOKUP(J490,Moeda!A$3:D$24,4,TRUE)</f>
        <v>1</v>
      </c>
    </row>
    <row r="491" spans="1:12" ht="20.100000000000001" customHeight="1" x14ac:dyDescent="0.2">
      <c r="A491" s="34">
        <v>38961</v>
      </c>
      <c r="B491" s="35">
        <f>IF($A491&gt;=$F$2,VLOOKUP($A491,'IPCA-E'!$A$3:$F$1000,3,FALSE),VLOOKUP($A491,FADT!$A$3:$C$1000,3,FALSE))</f>
        <v>1.00050086</v>
      </c>
      <c r="C491" s="40">
        <f>IF($A491&gt;=$F$2,VLOOKUP($A491,'IPCA-E'!$A$3:$F$1000,4,FALSE),VLOOKUP($A491,FADT!$A$3:$C$1000,2,FALSE))</f>
        <v>5.0099999999999999E-2</v>
      </c>
      <c r="D491" s="35">
        <f t="shared" si="17"/>
        <v>2.4900458686143248</v>
      </c>
      <c r="I491" s="24">
        <v>489</v>
      </c>
      <c r="J491" s="38">
        <f t="shared" ca="1" si="16"/>
        <v>38961</v>
      </c>
      <c r="K491" s="39">
        <f ca="1">IF(J491&gt;$J$2,1,IF(B491=B492,1*K492,B491*K492)/VLOOKUP(J491,Moeda!A$3:D$24,4,TRUE))</f>
        <v>2.4900458686143248</v>
      </c>
      <c r="L491" s="18">
        <f ca="1">VLOOKUP(J491,Moeda!A$3:D$24,4,TRUE)</f>
        <v>1</v>
      </c>
    </row>
    <row r="492" spans="1:12" ht="20.100000000000001" customHeight="1" x14ac:dyDescent="0.2">
      <c r="A492" s="34">
        <v>38991</v>
      </c>
      <c r="B492" s="35">
        <f>IF($A492&gt;=$F$2,VLOOKUP($A492,'IPCA-E'!$A$3:$F$1000,3,FALSE),VLOOKUP($A492,FADT!$A$3:$C$1000,3,FALSE))</f>
        <v>1.00290119</v>
      </c>
      <c r="C492" s="40">
        <f>IF($A492&gt;=$F$2,VLOOKUP($A492,'IPCA-E'!$A$3:$F$1000,4,FALSE),VLOOKUP($A492,FADT!$A$3:$C$1000,2,FALSE))</f>
        <v>0.29010000000000002</v>
      </c>
      <c r="D492" s="35">
        <f t="shared" si="17"/>
        <v>2.4887993285826107</v>
      </c>
      <c r="I492" s="24">
        <v>490</v>
      </c>
      <c r="J492" s="38">
        <f t="shared" ca="1" si="16"/>
        <v>38991</v>
      </c>
      <c r="K492" s="39">
        <f ca="1">IF(J492&gt;$J$2,1,IF(B492=B493,1*K493,B492*K493)/VLOOKUP(J492,Moeda!A$3:D$24,4,TRUE))</f>
        <v>2.4887993285826107</v>
      </c>
      <c r="L492" s="18">
        <f ca="1">VLOOKUP(J492,Moeda!A$3:D$24,4,TRUE)</f>
        <v>1</v>
      </c>
    </row>
    <row r="493" spans="1:12" ht="20.100000000000001" customHeight="1" x14ac:dyDescent="0.2">
      <c r="A493" s="34">
        <v>39022</v>
      </c>
      <c r="B493" s="35">
        <f>IF($A493&gt;=$F$2,VLOOKUP($A493,'IPCA-E'!$A$3:$F$1000,3,FALSE),VLOOKUP($A493,FADT!$A$3:$C$1000,3,FALSE))</f>
        <v>1.00369854</v>
      </c>
      <c r="C493" s="40">
        <f>IF($A493&gt;=$F$2,VLOOKUP($A493,'IPCA-E'!$A$3:$F$1000,4,FALSE),VLOOKUP($A493,FADT!$A$3:$C$1000,2,FALSE))</f>
        <v>0.36990000000000001</v>
      </c>
      <c r="D493" s="35">
        <f t="shared" si="17"/>
        <v>2.4815997362438176</v>
      </c>
      <c r="I493" s="24">
        <v>491</v>
      </c>
      <c r="J493" s="38">
        <f t="shared" ca="1" si="16"/>
        <v>39022</v>
      </c>
      <c r="K493" s="39">
        <f ca="1">IF(J493&gt;$J$2,1,IF(B493=B494,1*K494,B493*K494)/VLOOKUP(J493,Moeda!A$3:D$24,4,TRUE))</f>
        <v>2.4815997362438176</v>
      </c>
      <c r="L493" s="18">
        <f ca="1">VLOOKUP(J493,Moeda!A$3:D$24,4,TRUE)</f>
        <v>1</v>
      </c>
    </row>
    <row r="494" spans="1:12" ht="20.100000000000001" customHeight="1" x14ac:dyDescent="0.2">
      <c r="A494" s="34">
        <v>39052</v>
      </c>
      <c r="B494" s="35">
        <f>IF($A494&gt;=$F$2,VLOOKUP($A494,'IPCA-E'!$A$3:$F$1000,3,FALSE),VLOOKUP($A494,FADT!$A$3:$C$1000,3,FALSE))</f>
        <v>1.0035008599999999</v>
      </c>
      <c r="C494" s="40">
        <f>IF($A494&gt;=$F$2,VLOOKUP($A494,'IPCA-E'!$A$3:$F$1000,4,FALSE),VLOOKUP($A494,FADT!$A$3:$C$1000,2,FALSE))</f>
        <v>0.35010000000000002</v>
      </c>
      <c r="D494" s="35">
        <f t="shared" si="17"/>
        <v>2.4724552615607247</v>
      </c>
      <c r="I494" s="24">
        <v>492</v>
      </c>
      <c r="J494" s="38">
        <f t="shared" ca="1" si="16"/>
        <v>39052</v>
      </c>
      <c r="K494" s="39">
        <f ca="1">IF(J494&gt;$J$2,1,IF(B494=B495,1*K495,B494*K495)/VLOOKUP(J494,Moeda!A$3:D$24,4,TRUE))</f>
        <v>2.4724552615607247</v>
      </c>
      <c r="L494" s="18">
        <f ca="1">VLOOKUP(J494,Moeda!A$3:D$24,4,TRUE)</f>
        <v>1</v>
      </c>
    </row>
    <row r="495" spans="1:12" ht="20.100000000000001" customHeight="1" x14ac:dyDescent="0.2">
      <c r="A495" s="34">
        <v>39083</v>
      </c>
      <c r="B495" s="35">
        <f>IF($A495&gt;=$F$2,VLOOKUP($A495,'IPCA-E'!$A$3:$F$1000,3,FALSE),VLOOKUP($A495,FADT!$A$3:$C$1000,3,FALSE))</f>
        <v>1.0052017499999999</v>
      </c>
      <c r="C495" s="40">
        <f>IF($A495&gt;=$F$2,VLOOKUP($A495,'IPCA-E'!$A$3:$F$1000,4,FALSE),VLOOKUP($A495,FADT!$A$3:$C$1000,2,FALSE))</f>
        <v>0.5202</v>
      </c>
      <c r="D495" s="35">
        <f t="shared" si="17"/>
        <v>2.4638297385821124</v>
      </c>
      <c r="I495" s="24">
        <v>493</v>
      </c>
      <c r="J495" s="38">
        <f t="shared" ca="1" si="16"/>
        <v>39083</v>
      </c>
      <c r="K495" s="39">
        <f ca="1">IF(J495&gt;$J$2,1,IF(B495=B496,1*K496,B495*K496)/VLOOKUP(J495,Moeda!A$3:D$24,4,TRUE))</f>
        <v>2.4638297385821124</v>
      </c>
      <c r="L495" s="18">
        <f ca="1">VLOOKUP(J495,Moeda!A$3:D$24,4,TRUE)</f>
        <v>1</v>
      </c>
    </row>
    <row r="496" spans="1:12" ht="20.100000000000001" customHeight="1" x14ac:dyDescent="0.2">
      <c r="A496" s="34">
        <v>39114</v>
      </c>
      <c r="B496" s="35">
        <f>IF($A496&gt;=$F$2,VLOOKUP($A496,'IPCA-E'!$A$3:$F$1000,3,FALSE),VLOOKUP($A496,FADT!$A$3:$C$1000,3,FALSE))</f>
        <v>1.00460028</v>
      </c>
      <c r="C496" s="40">
        <f>IF($A496&gt;=$F$2,VLOOKUP($A496,'IPCA-E'!$A$3:$F$1000,4,FALSE),VLOOKUP($A496,FADT!$A$3:$C$1000,2,FALSE))</f>
        <v>0.46</v>
      </c>
      <c r="D496" s="35">
        <f t="shared" si="17"/>
        <v>2.4510798340553155</v>
      </c>
      <c r="I496" s="24">
        <v>494</v>
      </c>
      <c r="J496" s="38">
        <f t="shared" ca="1" si="16"/>
        <v>39114</v>
      </c>
      <c r="K496" s="39">
        <f ca="1">IF(J496&gt;$J$2,1,IF(B496=B497,1*K497,B496*K497)/VLOOKUP(J496,Moeda!A$3:D$24,4,TRUE))</f>
        <v>2.4510798340553155</v>
      </c>
      <c r="L496" s="18">
        <f ca="1">VLOOKUP(J496,Moeda!A$3:D$24,4,TRUE)</f>
        <v>1</v>
      </c>
    </row>
    <row r="497" spans="1:12" ht="20.100000000000001" customHeight="1" x14ac:dyDescent="0.2">
      <c r="A497" s="34">
        <v>39142</v>
      </c>
      <c r="B497" s="35">
        <f>IF($A497&gt;=$F$2,VLOOKUP($A497,'IPCA-E'!$A$3:$F$1000,3,FALSE),VLOOKUP($A497,FADT!$A$3:$C$1000,3,FALSE))</f>
        <v>1.00410004</v>
      </c>
      <c r="C497" s="40">
        <f>IF($A497&gt;=$F$2,VLOOKUP($A497,'IPCA-E'!$A$3:$F$1000,4,FALSE),VLOOKUP($A497,FADT!$A$3:$C$1000,2,FALSE))</f>
        <v>0.41</v>
      </c>
      <c r="D497" s="35">
        <f t="shared" si="17"/>
        <v>2.4398558141505946</v>
      </c>
      <c r="I497" s="24">
        <v>495</v>
      </c>
      <c r="J497" s="38">
        <f t="shared" ca="1" si="16"/>
        <v>39142</v>
      </c>
      <c r="K497" s="39">
        <f ca="1">IF(J497&gt;$J$2,1,IF(B497=B498,1*K498,B497*K498)/VLOOKUP(J497,Moeda!A$3:D$24,4,TRUE))</f>
        <v>2.4398558141505946</v>
      </c>
      <c r="L497" s="18">
        <f ca="1">VLOOKUP(J497,Moeda!A$3:D$24,4,TRUE)</f>
        <v>1</v>
      </c>
    </row>
    <row r="498" spans="1:12" ht="20.100000000000001" customHeight="1" x14ac:dyDescent="0.2">
      <c r="A498" s="34">
        <v>39173</v>
      </c>
      <c r="B498" s="35">
        <f>IF($A498&gt;=$F$2,VLOOKUP($A498,'IPCA-E'!$A$3:$F$1000,3,FALSE),VLOOKUP($A498,FADT!$A$3:$C$1000,3,FALSE))</f>
        <v>1.0022013599999999</v>
      </c>
      <c r="C498" s="40">
        <f>IF($A498&gt;=$F$2,VLOOKUP($A498,'IPCA-E'!$A$3:$F$1000,4,FALSE),VLOOKUP($A498,FADT!$A$3:$C$1000,2,FALSE))</f>
        <v>0.22009999999999999</v>
      </c>
      <c r="D498" s="35">
        <f t="shared" si="17"/>
        <v>2.4298931550192893</v>
      </c>
      <c r="I498" s="24">
        <v>496</v>
      </c>
      <c r="J498" s="38">
        <f t="shared" ca="1" si="16"/>
        <v>39173</v>
      </c>
      <c r="K498" s="39">
        <f ca="1">IF(J498&gt;$J$2,1,IF(B498=B499,1*K499,B498*K499)/VLOOKUP(J498,Moeda!A$3:D$24,4,TRUE))</f>
        <v>2.4298931550192893</v>
      </c>
      <c r="L498" s="18">
        <f ca="1">VLOOKUP(J498,Moeda!A$3:D$24,4,TRUE)</f>
        <v>1</v>
      </c>
    </row>
    <row r="499" spans="1:12" ht="20.100000000000001" customHeight="1" x14ac:dyDescent="0.2">
      <c r="A499" s="34">
        <v>39203</v>
      </c>
      <c r="B499" s="35">
        <f>IF($A499&gt;=$F$2,VLOOKUP($A499,'IPCA-E'!$A$3:$F$1000,3,FALSE),VLOOKUP($A499,FADT!$A$3:$C$1000,3,FALSE))</f>
        <v>1.00259974</v>
      </c>
      <c r="C499" s="40">
        <f>IF($A499&gt;=$F$2,VLOOKUP($A499,'IPCA-E'!$A$3:$F$1000,4,FALSE),VLOOKUP($A499,FADT!$A$3:$C$1000,2,FALSE))</f>
        <v>0.26</v>
      </c>
      <c r="D499" s="35">
        <f t="shared" si="17"/>
        <v>2.424555834786823</v>
      </c>
      <c r="I499" s="24">
        <v>497</v>
      </c>
      <c r="J499" s="38">
        <f t="shared" ca="1" si="16"/>
        <v>39203</v>
      </c>
      <c r="K499" s="39">
        <f ca="1">IF(J499&gt;$J$2,1,IF(B499=B500,1*K500,B499*K500)/VLOOKUP(J499,Moeda!A$3:D$24,4,TRUE))</f>
        <v>2.424555834786823</v>
      </c>
      <c r="L499" s="18">
        <f ca="1">VLOOKUP(J499,Moeda!A$3:D$24,4,TRUE)</f>
        <v>1</v>
      </c>
    </row>
    <row r="500" spans="1:12" ht="20.100000000000001" customHeight="1" x14ac:dyDescent="0.2">
      <c r="A500" s="34">
        <v>39234</v>
      </c>
      <c r="B500" s="35">
        <f>IF($A500&gt;=$F$2,VLOOKUP($A500,'IPCA-E'!$A$3:$F$1000,3,FALSE),VLOOKUP($A500,FADT!$A$3:$C$1000,3,FALSE))</f>
        <v>1.0028994099999999</v>
      </c>
      <c r="C500" s="40">
        <f>IF($A500&gt;=$F$2,VLOOKUP($A500,'IPCA-E'!$A$3:$F$1000,4,FALSE),VLOOKUP($A500,FADT!$A$3:$C$1000,2,FALSE))</f>
        <v>0.28989999999999999</v>
      </c>
      <c r="D500" s="35">
        <f t="shared" si="17"/>
        <v>2.4182689642297563</v>
      </c>
      <c r="I500" s="24">
        <v>498</v>
      </c>
      <c r="J500" s="38">
        <f t="shared" ca="1" si="16"/>
        <v>39234</v>
      </c>
      <c r="K500" s="39">
        <f ca="1">IF(J500&gt;$J$2,1,IF(B500=B501,1*K501,B500*K501)/VLOOKUP(J500,Moeda!A$3:D$24,4,TRUE))</f>
        <v>2.4182689642297563</v>
      </c>
      <c r="L500" s="18">
        <f ca="1">VLOOKUP(J500,Moeda!A$3:D$24,4,TRUE)</f>
        <v>1</v>
      </c>
    </row>
    <row r="501" spans="1:12" ht="20.100000000000001" customHeight="1" x14ac:dyDescent="0.2">
      <c r="A501" s="34">
        <v>39264</v>
      </c>
      <c r="B501" s="35">
        <f>IF($A501&gt;=$F$2,VLOOKUP($A501,'IPCA-E'!$A$3:$F$1000,3,FALSE),VLOOKUP($A501,FADT!$A$3:$C$1000,3,FALSE))</f>
        <v>1.0023983700000001</v>
      </c>
      <c r="C501" s="40">
        <f>IF($A501&gt;=$F$2,VLOOKUP($A501,'IPCA-E'!$A$3:$F$1000,4,FALSE),VLOOKUP($A501,FADT!$A$3:$C$1000,2,FALSE))</f>
        <v>0.23980000000000001</v>
      </c>
      <c r="D501" s="35">
        <f t="shared" si="17"/>
        <v>2.4112776816069283</v>
      </c>
      <c r="I501" s="24">
        <v>499</v>
      </c>
      <c r="J501" s="38">
        <f t="shared" ca="1" si="16"/>
        <v>39264</v>
      </c>
      <c r="K501" s="39">
        <f ca="1">IF(J501&gt;$J$2,1,IF(B501=B502,1*K502,B501*K502)/VLOOKUP(J501,Moeda!A$3:D$24,4,TRUE))</f>
        <v>2.4112776816069283</v>
      </c>
      <c r="L501" s="18">
        <f ca="1">VLOOKUP(J501,Moeda!A$3:D$24,4,TRUE)</f>
        <v>1</v>
      </c>
    </row>
    <row r="502" spans="1:12" ht="20.100000000000001" customHeight="1" x14ac:dyDescent="0.2">
      <c r="A502" s="34">
        <v>39295</v>
      </c>
      <c r="B502" s="35">
        <f>IF($A502&gt;=$F$2,VLOOKUP($A502,'IPCA-E'!$A$3:$F$1000,3,FALSE),VLOOKUP($A502,FADT!$A$3:$C$1000,3,FALSE))</f>
        <v>1.00419853</v>
      </c>
      <c r="C502" s="40">
        <f>IF($A502&gt;=$F$2,VLOOKUP($A502,'IPCA-E'!$A$3:$F$1000,4,FALSE),VLOOKUP($A502,FADT!$A$3:$C$1000,2,FALSE))</f>
        <v>0.4199</v>
      </c>
      <c r="D502" s="35">
        <f t="shared" si="17"/>
        <v>2.4055083824676693</v>
      </c>
      <c r="I502" s="24">
        <v>500</v>
      </c>
      <c r="J502" s="38">
        <f t="shared" ca="1" si="16"/>
        <v>39295</v>
      </c>
      <c r="K502" s="39">
        <f ca="1">IF(J502&gt;$J$2,1,IF(B502=B503,1*K503,B502*K503)/VLOOKUP(J502,Moeda!A$3:D$24,4,TRUE))</f>
        <v>2.4055083824676693</v>
      </c>
      <c r="L502" s="18">
        <f ca="1">VLOOKUP(J502,Moeda!A$3:D$24,4,TRUE)</f>
        <v>1</v>
      </c>
    </row>
    <row r="503" spans="1:12" ht="20.100000000000001" customHeight="1" x14ac:dyDescent="0.2">
      <c r="A503" s="34">
        <v>39326</v>
      </c>
      <c r="B503" s="35">
        <f>IF($A503&gt;=$F$2,VLOOKUP($A503,'IPCA-E'!$A$3:$F$1000,3,FALSE),VLOOKUP($A503,FADT!$A$3:$C$1000,3,FALSE))</f>
        <v>1.0028986099999999</v>
      </c>
      <c r="C503" s="40">
        <f>IF($A503&gt;=$F$2,VLOOKUP($A503,'IPCA-E'!$A$3:$F$1000,4,FALSE),VLOOKUP($A503,FADT!$A$3:$C$1000,2,FALSE))</f>
        <v>0.28989999999999999</v>
      </c>
      <c r="D503" s="35">
        <f t="shared" si="17"/>
        <v>2.395451009540583</v>
      </c>
      <c r="I503" s="24">
        <v>501</v>
      </c>
      <c r="J503" s="38">
        <f t="shared" ca="1" si="16"/>
        <v>39326</v>
      </c>
      <c r="K503" s="39">
        <f ca="1">IF(J503&gt;$J$2,1,IF(B503=B504,1*K504,B503*K504)/VLOOKUP(J503,Moeda!A$3:D$24,4,TRUE))</f>
        <v>2.395451009540583</v>
      </c>
      <c r="L503" s="18">
        <f ca="1">VLOOKUP(J503,Moeda!A$3:D$24,4,TRUE)</f>
        <v>1</v>
      </c>
    </row>
    <row r="504" spans="1:12" ht="20.100000000000001" customHeight="1" x14ac:dyDescent="0.2">
      <c r="A504" s="34">
        <v>39356</v>
      </c>
      <c r="B504" s="35">
        <f>IF($A504&gt;=$F$2,VLOOKUP($A504,'IPCA-E'!$A$3:$F$1000,3,FALSE),VLOOKUP($A504,FADT!$A$3:$C$1000,3,FALSE))</f>
        <v>1.00240222</v>
      </c>
      <c r="C504" s="40">
        <f>IF($A504&gt;=$F$2,VLOOKUP($A504,'IPCA-E'!$A$3:$F$1000,4,FALSE),VLOOKUP($A504,FADT!$A$3:$C$1000,2,FALSE))</f>
        <v>0.2402</v>
      </c>
      <c r="D504" s="35">
        <f t="shared" si="17"/>
        <v>2.3885275995552364</v>
      </c>
      <c r="I504" s="24">
        <v>502</v>
      </c>
      <c r="J504" s="38">
        <f t="shared" ca="1" si="16"/>
        <v>39356</v>
      </c>
      <c r="K504" s="39">
        <f ca="1">IF(J504&gt;$J$2,1,IF(B504=B505,1*K505,B504*K505)/VLOOKUP(J504,Moeda!A$3:D$24,4,TRUE))</f>
        <v>2.3885275995552364</v>
      </c>
      <c r="L504" s="18">
        <f ca="1">VLOOKUP(J504,Moeda!A$3:D$24,4,TRUE)</f>
        <v>1</v>
      </c>
    </row>
    <row r="505" spans="1:12" ht="20.100000000000001" customHeight="1" x14ac:dyDescent="0.2">
      <c r="A505" s="34">
        <v>39387</v>
      </c>
      <c r="B505" s="35">
        <f>IF($A505&gt;=$F$2,VLOOKUP($A505,'IPCA-E'!$A$3:$F$1000,3,FALSE),VLOOKUP($A505,FADT!$A$3:$C$1000,3,FALSE))</f>
        <v>1.0022983400000001</v>
      </c>
      <c r="C505" s="40">
        <f>IF($A505&gt;=$F$2,VLOOKUP($A505,'IPCA-E'!$A$3:$F$1000,4,FALSE),VLOOKUP($A505,FADT!$A$3:$C$1000,2,FALSE))</f>
        <v>0.2298</v>
      </c>
      <c r="D505" s="35">
        <f t="shared" si="17"/>
        <v>2.3828035811365584</v>
      </c>
      <c r="I505" s="24">
        <v>503</v>
      </c>
      <c r="J505" s="38">
        <f t="shared" ca="1" si="16"/>
        <v>39387</v>
      </c>
      <c r="K505" s="39">
        <f ca="1">IF(J505&gt;$J$2,1,IF(B505=B506,1*K506,B505*K506)/VLOOKUP(J505,Moeda!A$3:D$24,4,TRUE))</f>
        <v>2.3828035811365584</v>
      </c>
      <c r="L505" s="18">
        <f ca="1">VLOOKUP(J505,Moeda!A$3:D$24,4,TRUE)</f>
        <v>1</v>
      </c>
    </row>
    <row r="506" spans="1:12" ht="20.100000000000001" customHeight="1" x14ac:dyDescent="0.2">
      <c r="A506" s="34">
        <v>39417</v>
      </c>
      <c r="B506" s="35">
        <f>IF($A506&gt;=$F$2,VLOOKUP($A506,'IPCA-E'!$A$3:$F$1000,3,FALSE),VLOOKUP($A506,FADT!$A$3:$C$1000,3,FALSE))</f>
        <v>1.0069996999999999</v>
      </c>
      <c r="C506" s="40">
        <f>IF($A506&gt;=$F$2,VLOOKUP($A506,'IPCA-E'!$A$3:$F$1000,4,FALSE),VLOOKUP($A506,FADT!$A$3:$C$1000,2,FALSE))</f>
        <v>0.7</v>
      </c>
      <c r="D506" s="35">
        <f t="shared" si="17"/>
        <v>2.3773396463338035</v>
      </c>
      <c r="I506" s="24">
        <v>504</v>
      </c>
      <c r="J506" s="38">
        <f t="shared" ca="1" si="16"/>
        <v>39417</v>
      </c>
      <c r="K506" s="39">
        <f ca="1">IF(J506&gt;$J$2,1,IF(B506=B507,1*K507,B506*K507)/VLOOKUP(J506,Moeda!A$3:D$24,4,TRUE))</f>
        <v>2.3773396463338035</v>
      </c>
      <c r="L506" s="18">
        <f ca="1">VLOOKUP(J506,Moeda!A$3:D$24,4,TRUE)</f>
        <v>1</v>
      </c>
    </row>
    <row r="507" spans="1:12" ht="20.100000000000001" customHeight="1" x14ac:dyDescent="0.2">
      <c r="A507" s="34">
        <v>39448</v>
      </c>
      <c r="B507" s="35">
        <f>IF($A507&gt;=$F$2,VLOOKUP($A507,'IPCA-E'!$A$3:$F$1000,3,FALSE),VLOOKUP($A507,FADT!$A$3:$C$1000,3,FALSE))</f>
        <v>1.00699965</v>
      </c>
      <c r="C507" s="40">
        <f>IF($A507&gt;=$F$2,VLOOKUP($A507,'IPCA-E'!$A$3:$F$1000,4,FALSE),VLOOKUP($A507,FADT!$A$3:$C$1000,2,FALSE))</f>
        <v>0.7</v>
      </c>
      <c r="D507" s="35">
        <f t="shared" si="17"/>
        <v>2.3608146520141005</v>
      </c>
      <c r="I507" s="24">
        <v>505</v>
      </c>
      <c r="J507" s="38">
        <f t="shared" ca="1" si="16"/>
        <v>39448</v>
      </c>
      <c r="K507" s="39">
        <f ca="1">IF(J507&gt;$J$2,1,IF(B507=B508,1*K508,B507*K508)/VLOOKUP(J507,Moeda!A$3:D$24,4,TRUE))</f>
        <v>2.3608146520141005</v>
      </c>
      <c r="L507" s="18">
        <f ca="1">VLOOKUP(J507,Moeda!A$3:D$24,4,TRUE)</f>
        <v>1</v>
      </c>
    </row>
    <row r="508" spans="1:12" ht="20.100000000000001" customHeight="1" x14ac:dyDescent="0.2">
      <c r="A508" s="34">
        <v>39479</v>
      </c>
      <c r="B508" s="35">
        <f>IF($A508&gt;=$F$2,VLOOKUP($A508,'IPCA-E'!$A$3:$F$1000,3,FALSE),VLOOKUP($A508,FADT!$A$3:$C$1000,3,FALSE))</f>
        <v>1.00640145</v>
      </c>
      <c r="C508" s="40">
        <f>IF($A508&gt;=$F$2,VLOOKUP($A508,'IPCA-E'!$A$3:$F$1000,4,FALSE),VLOOKUP($A508,FADT!$A$3:$C$1000,2,FALSE))</f>
        <v>0.6401</v>
      </c>
      <c r="D508" s="35">
        <f t="shared" si="17"/>
        <v>2.3444046400751981</v>
      </c>
      <c r="I508" s="24">
        <v>506</v>
      </c>
      <c r="J508" s="38">
        <f t="shared" ca="1" si="16"/>
        <v>39479</v>
      </c>
      <c r="K508" s="39">
        <f ca="1">IF(J508&gt;$J$2,1,IF(B508=B509,1*K509,B508*K509)/VLOOKUP(J508,Moeda!A$3:D$24,4,TRUE))</f>
        <v>2.3444046400751981</v>
      </c>
      <c r="L508" s="18">
        <f ca="1">VLOOKUP(J508,Moeda!A$3:D$24,4,TRUE)</f>
        <v>1</v>
      </c>
    </row>
    <row r="509" spans="1:12" ht="20.100000000000001" customHeight="1" x14ac:dyDescent="0.2">
      <c r="A509" s="34">
        <v>39508</v>
      </c>
      <c r="B509" s="35">
        <f>IF($A509&gt;=$F$2,VLOOKUP($A509,'IPCA-E'!$A$3:$F$1000,3,FALSE),VLOOKUP($A509,FADT!$A$3:$C$1000,3,FALSE))</f>
        <v>1.00229857</v>
      </c>
      <c r="C509" s="40">
        <f>IF($A509&gt;=$F$2,VLOOKUP($A509,'IPCA-E'!$A$3:$F$1000,4,FALSE),VLOOKUP($A509,FADT!$A$3:$C$1000,2,FALSE))</f>
        <v>0.22989999999999999</v>
      </c>
      <c r="D509" s="35">
        <f t="shared" si="17"/>
        <v>2.3294925102454869</v>
      </c>
      <c r="I509" s="24">
        <v>507</v>
      </c>
      <c r="J509" s="38">
        <f t="shared" ca="1" si="16"/>
        <v>39508</v>
      </c>
      <c r="K509" s="39">
        <f ca="1">IF(J509&gt;$J$2,1,IF(B509=B510,1*K510,B509*K510)/VLOOKUP(J509,Moeda!A$3:D$24,4,TRUE))</f>
        <v>2.3294925102454869</v>
      </c>
      <c r="L509" s="18">
        <f ca="1">VLOOKUP(J509,Moeda!A$3:D$24,4,TRUE)</f>
        <v>1</v>
      </c>
    </row>
    <row r="510" spans="1:12" ht="20.100000000000001" customHeight="1" x14ac:dyDescent="0.2">
      <c r="A510" s="34">
        <v>39539</v>
      </c>
      <c r="B510" s="35">
        <f>IF($A510&gt;=$F$2,VLOOKUP($A510,'IPCA-E'!$A$3:$F$1000,3,FALSE),VLOOKUP($A510,FADT!$A$3:$C$1000,3,FALSE))</f>
        <v>1.00590074</v>
      </c>
      <c r="C510" s="40">
        <f>IF($A510&gt;=$F$2,VLOOKUP($A510,'IPCA-E'!$A$3:$F$1000,4,FALSE),VLOOKUP($A510,FADT!$A$3:$C$1000,2,FALSE))</f>
        <v>0.59009999999999996</v>
      </c>
      <c r="D510" s="35">
        <f t="shared" si="17"/>
        <v>2.3241502881177283</v>
      </c>
      <c r="I510" s="24">
        <v>508</v>
      </c>
      <c r="J510" s="38">
        <f t="shared" ca="1" si="16"/>
        <v>39539</v>
      </c>
      <c r="K510" s="39">
        <f ca="1">IF(J510&gt;$J$2,1,IF(B510=B511,1*K511,B510*K511)/VLOOKUP(J510,Moeda!A$3:D$24,4,TRUE))</f>
        <v>2.3241502881177283</v>
      </c>
      <c r="L510" s="18">
        <f ca="1">VLOOKUP(J510,Moeda!A$3:D$24,4,TRUE)</f>
        <v>1</v>
      </c>
    </row>
    <row r="511" spans="1:12" ht="20.100000000000001" customHeight="1" x14ac:dyDescent="0.2">
      <c r="A511" s="34">
        <v>39569</v>
      </c>
      <c r="B511" s="35">
        <f>IF($A511&gt;=$F$2,VLOOKUP($A511,'IPCA-E'!$A$3:$F$1000,3,FALSE),VLOOKUP($A511,FADT!$A$3:$C$1000,3,FALSE))</f>
        <v>1.00559898</v>
      </c>
      <c r="C511" s="40">
        <f>IF($A511&gt;=$F$2,VLOOKUP($A511,'IPCA-E'!$A$3:$F$1000,4,FALSE),VLOOKUP($A511,FADT!$A$3:$C$1000,2,FALSE))</f>
        <v>0.55989999999999995</v>
      </c>
      <c r="D511" s="35">
        <f t="shared" si="17"/>
        <v>2.3105165308037536</v>
      </c>
      <c r="I511" s="24">
        <v>509</v>
      </c>
      <c r="J511" s="38">
        <f t="shared" ca="1" si="16"/>
        <v>39569</v>
      </c>
      <c r="K511" s="39">
        <f ca="1">IF(J511&gt;$J$2,1,IF(B511=B512,1*K512,B511*K512)/VLOOKUP(J511,Moeda!A$3:D$24,4,TRUE))</f>
        <v>2.3105165308037536</v>
      </c>
      <c r="L511" s="18">
        <f ca="1">VLOOKUP(J511,Moeda!A$3:D$24,4,TRUE)</f>
        <v>1</v>
      </c>
    </row>
    <row r="512" spans="1:12" ht="20.100000000000001" customHeight="1" x14ac:dyDescent="0.2">
      <c r="A512" s="34">
        <v>39600</v>
      </c>
      <c r="B512" s="35">
        <f>IF($A512&gt;=$F$2,VLOOKUP($A512,'IPCA-E'!$A$3:$F$1000,3,FALSE),VLOOKUP($A512,FADT!$A$3:$C$1000,3,FALSE))</f>
        <v>1.00899947</v>
      </c>
      <c r="C512" s="40">
        <f>IF($A512&gt;=$F$2,VLOOKUP($A512,'IPCA-E'!$A$3:$F$1000,4,FALSE),VLOOKUP($A512,FADT!$A$3:$C$1000,2,FALSE))</f>
        <v>0.89990000000000003</v>
      </c>
      <c r="D512" s="35">
        <f t="shared" si="17"/>
        <v>2.2976520230795714</v>
      </c>
      <c r="I512" s="24">
        <v>510</v>
      </c>
      <c r="J512" s="38">
        <f t="shared" ca="1" si="16"/>
        <v>39600</v>
      </c>
      <c r="K512" s="39">
        <f ca="1">IF(J512&gt;$J$2,1,IF(B512=B513,1*K513,B512*K513)/VLOOKUP(J512,Moeda!A$3:D$24,4,TRUE))</f>
        <v>2.2976520230795714</v>
      </c>
      <c r="L512" s="18">
        <f ca="1">VLOOKUP(J512,Moeda!A$3:D$24,4,TRUE)</f>
        <v>1</v>
      </c>
    </row>
    <row r="513" spans="1:12" ht="20.100000000000001" customHeight="1" x14ac:dyDescent="0.2">
      <c r="A513" s="34">
        <v>39630</v>
      </c>
      <c r="B513" s="35">
        <f>IF($A513&gt;=$F$2,VLOOKUP($A513,'IPCA-E'!$A$3:$F$1000,3,FALSE),VLOOKUP($A513,FADT!$A$3:$C$1000,3,FALSE))</f>
        <v>1.0063007900000001</v>
      </c>
      <c r="C513" s="40">
        <f>IF($A513&gt;=$F$2,VLOOKUP($A513,'IPCA-E'!$A$3:$F$1000,4,FALSE),VLOOKUP($A513,FADT!$A$3:$C$1000,2,FALSE))</f>
        <v>0.63009999999999999</v>
      </c>
      <c r="D513" s="35">
        <f t="shared" si="17"/>
        <v>2.2771588007668342</v>
      </c>
      <c r="I513" s="24">
        <v>511</v>
      </c>
      <c r="J513" s="38">
        <f t="shared" ca="1" si="16"/>
        <v>39630</v>
      </c>
      <c r="K513" s="39">
        <f ca="1">IF(J513&gt;$J$2,1,IF(B513=B514,1*K514,B513*K514)/VLOOKUP(J513,Moeda!A$3:D$24,4,TRUE))</f>
        <v>2.2771588007668342</v>
      </c>
      <c r="L513" s="18">
        <f ca="1">VLOOKUP(J513,Moeda!A$3:D$24,4,TRUE)</f>
        <v>1</v>
      </c>
    </row>
    <row r="514" spans="1:12" ht="20.100000000000001" customHeight="1" x14ac:dyDescent="0.2">
      <c r="A514" s="34">
        <v>39661</v>
      </c>
      <c r="B514" s="35">
        <f>IF($A514&gt;=$F$2,VLOOKUP($A514,'IPCA-E'!$A$3:$F$1000,3,FALSE),VLOOKUP($A514,FADT!$A$3:$C$1000,3,FALSE))</f>
        <v>1.00349803</v>
      </c>
      <c r="C514" s="40">
        <f>IF($A514&gt;=$F$2,VLOOKUP($A514,'IPCA-E'!$A$3:$F$1000,4,FALSE),VLOOKUP($A514,FADT!$A$3:$C$1000,2,FALSE))</f>
        <v>0.3498</v>
      </c>
      <c r="D514" s="35">
        <f t="shared" si="17"/>
        <v>2.2629007384231845</v>
      </c>
      <c r="I514" s="24">
        <v>512</v>
      </c>
      <c r="J514" s="38">
        <f t="shared" ca="1" si="16"/>
        <v>39661</v>
      </c>
      <c r="K514" s="39">
        <f ca="1">IF(J514&gt;$J$2,1,IF(B514=B515,1*K515,B514*K515)/VLOOKUP(J514,Moeda!A$3:D$24,4,TRUE))</f>
        <v>2.2629007384231845</v>
      </c>
      <c r="L514" s="18">
        <f ca="1">VLOOKUP(J514,Moeda!A$3:D$24,4,TRUE)</f>
        <v>1</v>
      </c>
    </row>
    <row r="515" spans="1:12" ht="20.100000000000001" customHeight="1" x14ac:dyDescent="0.2">
      <c r="A515" s="34">
        <v>39692</v>
      </c>
      <c r="B515" s="35">
        <f>IF($A515&gt;=$F$2,VLOOKUP($A515,'IPCA-E'!$A$3:$F$1000,3,FALSE),VLOOKUP($A515,FADT!$A$3:$C$1000,3,FALSE))</f>
        <v>1.0026000900000001</v>
      </c>
      <c r="C515" s="40">
        <f>IF($A515&gt;=$F$2,VLOOKUP($A515,'IPCA-E'!$A$3:$F$1000,4,FALSE),VLOOKUP($A515,FADT!$A$3:$C$1000,2,FALSE))</f>
        <v>0.26</v>
      </c>
      <c r="D515" s="35">
        <f t="shared" si="17"/>
        <v>2.2550126365700831</v>
      </c>
      <c r="I515" s="24">
        <v>513</v>
      </c>
      <c r="J515" s="38">
        <f t="shared" ref="J515:J578" ca="1" si="18">IF(CELL("tipo",B515)="v",A515,"")</f>
        <v>39692</v>
      </c>
      <c r="K515" s="39">
        <f ca="1">IF(J515&gt;$J$2,1,IF(B515=B516,1*K516,B515*K516)/VLOOKUP(J515,Moeda!A$3:D$24,4,TRUE))</f>
        <v>2.2550126365700831</v>
      </c>
      <c r="L515" s="18">
        <f ca="1">VLOOKUP(J515,Moeda!A$3:D$24,4,TRUE)</f>
        <v>1</v>
      </c>
    </row>
    <row r="516" spans="1:12" ht="20.100000000000001" customHeight="1" x14ac:dyDescent="0.2">
      <c r="A516" s="34">
        <v>39722</v>
      </c>
      <c r="B516" s="35">
        <f>IF($A516&gt;=$F$2,VLOOKUP($A516,'IPCA-E'!$A$3:$F$1000,3,FALSE),VLOOKUP($A516,FADT!$A$3:$C$1000,3,FALSE))</f>
        <v>1.0029994499999999</v>
      </c>
      <c r="C516" s="40">
        <f>IF($A516&gt;=$F$2,VLOOKUP($A516,'IPCA-E'!$A$3:$F$1000,4,FALSE),VLOOKUP($A516,FADT!$A$3:$C$1000,2,FALSE))</f>
        <v>0.2999</v>
      </c>
      <c r="D516" s="35">
        <f t="shared" si="17"/>
        <v>2.2491646061692285</v>
      </c>
      <c r="I516" s="24">
        <v>514</v>
      </c>
      <c r="J516" s="38">
        <f t="shared" ca="1" si="18"/>
        <v>39722</v>
      </c>
      <c r="K516" s="39">
        <f ca="1">IF(J516&gt;$J$2,1,IF(B516=B517,1*K517,B516*K517)/VLOOKUP(J516,Moeda!A$3:D$24,4,TRUE))</f>
        <v>2.2491646061692285</v>
      </c>
      <c r="L516" s="18">
        <f ca="1">VLOOKUP(J516,Moeda!A$3:D$24,4,TRUE)</f>
        <v>1</v>
      </c>
    </row>
    <row r="517" spans="1:12" ht="20.100000000000001" customHeight="1" x14ac:dyDescent="0.2">
      <c r="A517" s="34">
        <v>39753</v>
      </c>
      <c r="B517" s="35">
        <f>IF($A517&gt;=$F$2,VLOOKUP($A517,'IPCA-E'!$A$3:$F$1000,3,FALSE),VLOOKUP($A517,FADT!$A$3:$C$1000,3,FALSE))</f>
        <v>1.00490126</v>
      </c>
      <c r="C517" s="40">
        <f>IF($A517&gt;=$F$2,VLOOKUP($A517,'IPCA-E'!$A$3:$F$1000,4,FALSE),VLOOKUP($A517,FADT!$A$3:$C$1000,2,FALSE))</f>
        <v>0.49009999999999998</v>
      </c>
      <c r="D517" s="35">
        <f t="shared" si="17"/>
        <v>2.2424385239386013</v>
      </c>
      <c r="I517" s="24">
        <v>515</v>
      </c>
      <c r="J517" s="38">
        <f t="shared" ca="1" si="18"/>
        <v>39753</v>
      </c>
      <c r="K517" s="39">
        <f ca="1">IF(J517&gt;$J$2,1,IF(B517=B518,1*K518,B517*K518)/VLOOKUP(J517,Moeda!A$3:D$24,4,TRUE))</f>
        <v>2.2424385239386013</v>
      </c>
      <c r="L517" s="18">
        <f ca="1">VLOOKUP(J517,Moeda!A$3:D$24,4,TRUE)</f>
        <v>1</v>
      </c>
    </row>
    <row r="518" spans="1:12" ht="20.100000000000001" customHeight="1" x14ac:dyDescent="0.2">
      <c r="A518" s="34">
        <v>39783</v>
      </c>
      <c r="B518" s="35">
        <f>IF($A518&gt;=$F$2,VLOOKUP($A518,'IPCA-E'!$A$3:$F$1000,3,FALSE),VLOOKUP($A518,FADT!$A$3:$C$1000,3,FALSE))</f>
        <v>1.0028981400000001</v>
      </c>
      <c r="C518" s="40">
        <f>IF($A518&gt;=$F$2,VLOOKUP($A518,'IPCA-E'!$A$3:$F$1000,4,FALSE),VLOOKUP($A518,FADT!$A$3:$C$1000,2,FALSE))</f>
        <v>0.2898</v>
      </c>
      <c r="D518" s="35">
        <f t="shared" si="17"/>
        <v>2.2315013556044314</v>
      </c>
      <c r="I518" s="24">
        <v>516</v>
      </c>
      <c r="J518" s="38">
        <f t="shared" ca="1" si="18"/>
        <v>39783</v>
      </c>
      <c r="K518" s="39">
        <f ca="1">IF(J518&gt;$J$2,1,IF(B518=B519,1*K519,B518*K519)/VLOOKUP(J518,Moeda!A$3:D$24,4,TRUE))</f>
        <v>2.2315013556044314</v>
      </c>
      <c r="L518" s="18">
        <f ca="1">VLOOKUP(J518,Moeda!A$3:D$24,4,TRUE)</f>
        <v>1</v>
      </c>
    </row>
    <row r="519" spans="1:12" ht="20.100000000000001" customHeight="1" x14ac:dyDescent="0.2">
      <c r="A519" s="34">
        <v>39814</v>
      </c>
      <c r="B519" s="35">
        <f>IF($A519&gt;=$F$2,VLOOKUP($A519,'IPCA-E'!$A$3:$F$1000,3,FALSE),VLOOKUP($A519,FADT!$A$3:$C$1000,3,FALSE))</f>
        <v>1.00399986</v>
      </c>
      <c r="C519" s="40">
        <f>IF($A519&gt;=$F$2,VLOOKUP($A519,'IPCA-E'!$A$3:$F$1000,4,FALSE),VLOOKUP($A519,FADT!$A$3:$C$1000,2,FALSE))</f>
        <v>0.4</v>
      </c>
      <c r="D519" s="35">
        <f t="shared" si="17"/>
        <v>2.2250528409639201</v>
      </c>
      <c r="I519" s="24">
        <v>517</v>
      </c>
      <c r="J519" s="38">
        <f t="shared" ca="1" si="18"/>
        <v>39814</v>
      </c>
      <c r="K519" s="39">
        <f ca="1">IF(J519&gt;$J$2,1,IF(B519=B520,1*K520,B519*K520)/VLOOKUP(J519,Moeda!A$3:D$24,4,TRUE))</f>
        <v>2.2250528409639201</v>
      </c>
      <c r="L519" s="18">
        <f ca="1">VLOOKUP(J519,Moeda!A$3:D$24,4,TRUE)</f>
        <v>1</v>
      </c>
    </row>
    <row r="520" spans="1:12" ht="20.100000000000001" customHeight="1" x14ac:dyDescent="0.2">
      <c r="A520" s="34">
        <v>39845</v>
      </c>
      <c r="B520" s="35">
        <f>IF($A520&gt;=$F$2,VLOOKUP($A520,'IPCA-E'!$A$3:$F$1000,3,FALSE),VLOOKUP($A520,FADT!$A$3:$C$1000,3,FALSE))</f>
        <v>1.0063005700000001</v>
      </c>
      <c r="C520" s="40">
        <f>IF($A520&gt;=$F$2,VLOOKUP($A520,'IPCA-E'!$A$3:$F$1000,4,FALSE),VLOOKUP($A520,FADT!$A$3:$C$1000,2,FALSE))</f>
        <v>0.63009999999999999</v>
      </c>
      <c r="D520" s="35">
        <f t="shared" si="17"/>
        <v>2.216188397639737</v>
      </c>
      <c r="I520" s="24">
        <v>518</v>
      </c>
      <c r="J520" s="38">
        <f t="shared" ca="1" si="18"/>
        <v>39845</v>
      </c>
      <c r="K520" s="39">
        <f ca="1">IF(J520&gt;$J$2,1,IF(B520=B521,1*K521,B520*K521)/VLOOKUP(J520,Moeda!A$3:D$24,4,TRUE))</f>
        <v>2.216188397639737</v>
      </c>
      <c r="L520" s="18">
        <f ca="1">VLOOKUP(J520,Moeda!A$3:D$24,4,TRUE)</f>
        <v>1</v>
      </c>
    </row>
    <row r="521" spans="1:12" ht="20.100000000000001" customHeight="1" x14ac:dyDescent="0.2">
      <c r="A521" s="34">
        <v>39873</v>
      </c>
      <c r="B521" s="35">
        <f>IF($A521&gt;=$F$2,VLOOKUP($A521,'IPCA-E'!$A$3:$F$1000,3,FALSE),VLOOKUP($A521,FADT!$A$3:$C$1000,3,FALSE))</f>
        <v>1.0010987499999999</v>
      </c>
      <c r="C521" s="40">
        <f>IF($A521&gt;=$F$2,VLOOKUP($A521,'IPCA-E'!$A$3:$F$1000,4,FALSE),VLOOKUP($A521,FADT!$A$3:$C$1000,2,FALSE))</f>
        <v>0.1099</v>
      </c>
      <c r="D521" s="35">
        <f t="shared" si="17"/>
        <v>2.2023125731109712</v>
      </c>
      <c r="I521" s="24">
        <v>519</v>
      </c>
      <c r="J521" s="38">
        <f t="shared" ca="1" si="18"/>
        <v>39873</v>
      </c>
      <c r="K521" s="39">
        <f ca="1">IF(J521&gt;$J$2,1,IF(B521=B522,1*K522,B521*K522)/VLOOKUP(J521,Moeda!A$3:D$24,4,TRUE))</f>
        <v>2.2023125731109712</v>
      </c>
      <c r="L521" s="18">
        <f ca="1">VLOOKUP(J521,Moeda!A$3:D$24,4,TRUE)</f>
        <v>1</v>
      </c>
    </row>
    <row r="522" spans="1:12" ht="20.100000000000001" customHeight="1" x14ac:dyDescent="0.2">
      <c r="A522" s="34">
        <v>39904</v>
      </c>
      <c r="B522" s="35">
        <f>IF($A522&gt;=$F$2,VLOOKUP($A522,'IPCA-E'!$A$3:$F$1000,3,FALSE),VLOOKUP($A522,FADT!$A$3:$C$1000,3,FALSE))</f>
        <v>1.0035783300000001</v>
      </c>
      <c r="C522" s="40">
        <f>IF($A522&gt;=$F$2,VLOOKUP($A522,'IPCA-E'!$A$3:$F$1000,4,FALSE),VLOOKUP($A522,FADT!$A$3:$C$1000,2,FALSE))</f>
        <v>0.35780000000000001</v>
      </c>
      <c r="D522" s="35">
        <f t="shared" si="17"/>
        <v>2.1998954379984705</v>
      </c>
      <c r="I522" s="24">
        <v>520</v>
      </c>
      <c r="J522" s="38">
        <f t="shared" ca="1" si="18"/>
        <v>39904</v>
      </c>
      <c r="K522" s="39">
        <f ca="1">IF(J522&gt;$J$2,1,IF(B522=B523,1*K523,B522*K523)/VLOOKUP(J522,Moeda!A$3:D$24,4,TRUE))</f>
        <v>2.1998954379984705</v>
      </c>
      <c r="L522" s="18">
        <f ca="1">VLOOKUP(J522,Moeda!A$3:D$24,4,TRUE)</f>
        <v>1</v>
      </c>
    </row>
    <row r="523" spans="1:12" ht="20.100000000000001" customHeight="1" x14ac:dyDescent="0.2">
      <c r="A523" s="34">
        <v>39934</v>
      </c>
      <c r="B523" s="35">
        <f>IF($A523&gt;=$F$2,VLOOKUP($A523,'IPCA-E'!$A$3:$F$1000,3,FALSE),VLOOKUP($A523,FADT!$A$3:$C$1000,3,FALSE))</f>
        <v>1.00589865</v>
      </c>
      <c r="C523" s="40">
        <f>IF($A523&gt;=$F$2,VLOOKUP($A523,'IPCA-E'!$A$3:$F$1000,4,FALSE),VLOOKUP($A523,FADT!$A$3:$C$1000,2,FALSE))</f>
        <v>0.58989999999999998</v>
      </c>
      <c r="D523" s="35">
        <f t="shared" si="17"/>
        <v>2.1920515541606704</v>
      </c>
      <c r="I523" s="24">
        <v>521</v>
      </c>
      <c r="J523" s="38">
        <f t="shared" ca="1" si="18"/>
        <v>39934</v>
      </c>
      <c r="K523" s="39">
        <f ca="1">IF(J523&gt;$J$2,1,IF(B523=B524,1*K524,B523*K524)/VLOOKUP(J523,Moeda!A$3:D$24,4,TRUE))</f>
        <v>2.1920515541606704</v>
      </c>
      <c r="L523" s="18">
        <f ca="1">VLOOKUP(J523,Moeda!A$3:D$24,4,TRUE)</f>
        <v>1</v>
      </c>
    </row>
    <row r="524" spans="1:12" ht="20.100000000000001" customHeight="1" x14ac:dyDescent="0.2">
      <c r="A524" s="34">
        <v>39965</v>
      </c>
      <c r="B524" s="35">
        <f>IF($A524&gt;=$F$2,VLOOKUP($A524,'IPCA-E'!$A$3:$F$1000,3,FALSE),VLOOKUP($A524,FADT!$A$3:$C$1000,3,FALSE))</f>
        <v>1.00380008</v>
      </c>
      <c r="C524" s="40">
        <f>IF($A524&gt;=$F$2,VLOOKUP($A524,'IPCA-E'!$A$3:$F$1000,4,FALSE),VLOOKUP($A524,FADT!$A$3:$C$1000,2,FALSE))</f>
        <v>0.38</v>
      </c>
      <c r="D524" s="35">
        <f t="shared" si="17"/>
        <v>2.1791972324057403</v>
      </c>
      <c r="I524" s="24">
        <v>522</v>
      </c>
      <c r="J524" s="38">
        <f t="shared" ca="1" si="18"/>
        <v>39965</v>
      </c>
      <c r="K524" s="39">
        <f ca="1">IF(J524&gt;$J$2,1,IF(B524=B525,1*K525,B524*K525)/VLOOKUP(J524,Moeda!A$3:D$24,4,TRUE))</f>
        <v>2.1791972324057403</v>
      </c>
      <c r="L524" s="18">
        <f ca="1">VLOOKUP(J524,Moeda!A$3:D$24,4,TRUE)</f>
        <v>1</v>
      </c>
    </row>
    <row r="525" spans="1:12" ht="20.100000000000001" customHeight="1" x14ac:dyDescent="0.2">
      <c r="A525" s="34">
        <v>39995</v>
      </c>
      <c r="B525" s="35">
        <f>IF($A525&gt;=$F$2,VLOOKUP($A525,'IPCA-E'!$A$3:$F$1000,3,FALSE),VLOOKUP($A525,FADT!$A$3:$C$1000,3,FALSE))</f>
        <v>1.00220058</v>
      </c>
      <c r="C525" s="40">
        <f>IF($A525&gt;=$F$2,VLOOKUP($A525,'IPCA-E'!$A$3:$F$1000,4,FALSE),VLOOKUP($A525,FADT!$A$3:$C$1000,2,FALSE))</f>
        <v>0.22009999999999999</v>
      </c>
      <c r="D525" s="35">
        <f t="shared" si="17"/>
        <v>2.1709474583880688</v>
      </c>
      <c r="I525" s="24">
        <v>523</v>
      </c>
      <c r="J525" s="38">
        <f t="shared" ca="1" si="18"/>
        <v>39995</v>
      </c>
      <c r="K525" s="39">
        <f ca="1">IF(J525&gt;$J$2,1,IF(B525=B526,1*K526,B525*K526)/VLOOKUP(J525,Moeda!A$3:D$24,4,TRUE))</f>
        <v>2.1709474583880688</v>
      </c>
      <c r="L525" s="18">
        <f ca="1">VLOOKUP(J525,Moeda!A$3:D$24,4,TRUE)</f>
        <v>1</v>
      </c>
    </row>
    <row r="526" spans="1:12" ht="20.100000000000001" customHeight="1" x14ac:dyDescent="0.2">
      <c r="A526" s="34">
        <v>40026</v>
      </c>
      <c r="B526" s="35">
        <f>IF($A526&gt;=$F$2,VLOOKUP($A526,'IPCA-E'!$A$3:$F$1000,3,FALSE),VLOOKUP($A526,FADT!$A$3:$C$1000,3,FALSE))</f>
        <v>1.00229868</v>
      </c>
      <c r="C526" s="40">
        <f>IF($A526&gt;=$F$2,VLOOKUP($A526,'IPCA-E'!$A$3:$F$1000,4,FALSE),VLOOKUP($A526,FADT!$A$3:$C$1000,2,FALSE))</f>
        <v>0.22989999999999999</v>
      </c>
      <c r="D526" s="35">
        <f t="shared" si="17"/>
        <v>2.1661806046730372</v>
      </c>
      <c r="I526" s="24">
        <v>524</v>
      </c>
      <c r="J526" s="38">
        <f t="shared" ca="1" si="18"/>
        <v>40026</v>
      </c>
      <c r="K526" s="39">
        <f ca="1">IF(J526&gt;$J$2,1,IF(B526=B527,1*K527,B526*K527)/VLOOKUP(J526,Moeda!A$3:D$24,4,TRUE))</f>
        <v>2.1661806046730372</v>
      </c>
      <c r="L526" s="18">
        <f ca="1">VLOOKUP(J526,Moeda!A$3:D$24,4,TRUE)</f>
        <v>1</v>
      </c>
    </row>
    <row r="527" spans="1:12" ht="20.100000000000001" customHeight="1" x14ac:dyDescent="0.2">
      <c r="A527" s="34">
        <v>40057</v>
      </c>
      <c r="B527" s="35">
        <f>IF($A527&gt;=$F$2,VLOOKUP($A527,'IPCA-E'!$A$3:$F$1000,3,FALSE),VLOOKUP($A527,FADT!$A$3:$C$1000,3,FALSE))</f>
        <v>1.0018997599999999</v>
      </c>
      <c r="C527" s="40">
        <f>IF($A527&gt;=$F$2,VLOOKUP($A527,'IPCA-E'!$A$3:$F$1000,4,FALSE),VLOOKUP($A527,FADT!$A$3:$C$1000,2,FALSE))</f>
        <v>0.19</v>
      </c>
      <c r="D527" s="35">
        <f t="shared" si="17"/>
        <v>2.1612126683365851</v>
      </c>
      <c r="I527" s="24">
        <v>525</v>
      </c>
      <c r="J527" s="38">
        <f t="shared" ca="1" si="18"/>
        <v>40057</v>
      </c>
      <c r="K527" s="39">
        <f ca="1">IF(J527&gt;$J$2,1,IF(B527=B528,1*K528,B527*K528)/VLOOKUP(J527,Moeda!A$3:D$24,4,TRUE))</f>
        <v>2.1612126683365851</v>
      </c>
      <c r="L527" s="18">
        <f ca="1">VLOOKUP(J527,Moeda!A$3:D$24,4,TRUE)</f>
        <v>1</v>
      </c>
    </row>
    <row r="528" spans="1:12" ht="20.100000000000001" customHeight="1" x14ac:dyDescent="0.2">
      <c r="A528" s="34">
        <v>40087</v>
      </c>
      <c r="B528" s="35">
        <f>IF($A528&gt;=$F$2,VLOOKUP($A528,'IPCA-E'!$A$3:$F$1000,3,FALSE),VLOOKUP($A528,FADT!$A$3:$C$1000,3,FALSE))</f>
        <v>1.0018005000000001</v>
      </c>
      <c r="C528" s="40">
        <f>IF($A528&gt;=$F$2,VLOOKUP($A528,'IPCA-E'!$A$3:$F$1000,4,FALSE),VLOOKUP($A528,FADT!$A$3:$C$1000,2,FALSE))</f>
        <v>0.18010000000000001</v>
      </c>
      <c r="D528" s="35">
        <f t="shared" si="17"/>
        <v>2.1571146681745739</v>
      </c>
      <c r="I528" s="24">
        <v>526</v>
      </c>
      <c r="J528" s="38">
        <f t="shared" ca="1" si="18"/>
        <v>40087</v>
      </c>
      <c r="K528" s="39">
        <f ca="1">IF(J528&gt;$J$2,1,IF(B528=B529,1*K529,B528*K529)/VLOOKUP(J528,Moeda!A$3:D$24,4,TRUE))</f>
        <v>2.1571146681745739</v>
      </c>
      <c r="L528" s="18">
        <f ca="1">VLOOKUP(J528,Moeda!A$3:D$24,4,TRUE)</f>
        <v>1</v>
      </c>
    </row>
    <row r="529" spans="1:12" ht="20.100000000000001" customHeight="1" x14ac:dyDescent="0.2">
      <c r="A529" s="34">
        <v>40118</v>
      </c>
      <c r="B529" s="35">
        <f>IF($A529&gt;=$F$2,VLOOKUP($A529,'IPCA-E'!$A$3:$F$1000,3,FALSE),VLOOKUP($A529,FADT!$A$3:$C$1000,3,FALSE))</f>
        <v>1.00439937</v>
      </c>
      <c r="C529" s="40">
        <f>IF($A529&gt;=$F$2,VLOOKUP($A529,'IPCA-E'!$A$3:$F$1000,4,FALSE),VLOOKUP($A529,FADT!$A$3:$C$1000,2,FALSE))</f>
        <v>0.43990000000000001</v>
      </c>
      <c r="D529" s="35">
        <f t="shared" si="17"/>
        <v>2.1532377635812456</v>
      </c>
      <c r="I529" s="24">
        <v>527</v>
      </c>
      <c r="J529" s="38">
        <f t="shared" ca="1" si="18"/>
        <v>40118</v>
      </c>
      <c r="K529" s="39">
        <f ca="1">IF(J529&gt;$J$2,1,IF(B529=B530,1*K530,B529*K530)/VLOOKUP(J529,Moeda!A$3:D$24,4,TRUE))</f>
        <v>2.1532377635812456</v>
      </c>
      <c r="L529" s="18">
        <f ca="1">VLOOKUP(J529,Moeda!A$3:D$24,4,TRUE)</f>
        <v>1</v>
      </c>
    </row>
    <row r="530" spans="1:12" ht="20.100000000000001" customHeight="1" x14ac:dyDescent="0.2">
      <c r="A530" s="34">
        <v>40148</v>
      </c>
      <c r="B530" s="35">
        <f>IF($A530&gt;=$F$2,VLOOKUP($A530,'IPCA-E'!$A$3:$F$1000,3,FALSE),VLOOKUP($A530,FADT!$A$3:$C$1000,3,FALSE))</f>
        <v>1.0037994800000001</v>
      </c>
      <c r="C530" s="40">
        <f>IF($A530&gt;=$F$2,VLOOKUP($A530,'IPCA-E'!$A$3:$F$1000,4,FALSE),VLOOKUP($A530,FADT!$A$3:$C$1000,2,FALSE))</f>
        <v>0.37990000000000002</v>
      </c>
      <c r="D530" s="35">
        <f t="shared" si="17"/>
        <v>2.1438063661681164</v>
      </c>
      <c r="I530" s="24">
        <v>528</v>
      </c>
      <c r="J530" s="38">
        <f t="shared" ca="1" si="18"/>
        <v>40148</v>
      </c>
      <c r="K530" s="39">
        <f ca="1">IF(J530&gt;$J$2,1,IF(B530=B531,1*K531,B530*K531)/VLOOKUP(J530,Moeda!A$3:D$24,4,TRUE))</f>
        <v>2.1438063661681164</v>
      </c>
      <c r="L530" s="18">
        <f ca="1">VLOOKUP(J530,Moeda!A$3:D$24,4,TRUE)</f>
        <v>1</v>
      </c>
    </row>
    <row r="531" spans="1:12" ht="20.100000000000001" customHeight="1" x14ac:dyDescent="0.2">
      <c r="A531" s="34">
        <v>40179</v>
      </c>
      <c r="B531" s="35">
        <f>IF($A531&gt;=$F$2,VLOOKUP($A531,'IPCA-E'!$A$3:$F$1000,3,FALSE),VLOOKUP($A531,FADT!$A$3:$C$1000,3,FALSE))</f>
        <v>1.0051990099999999</v>
      </c>
      <c r="C531" s="40">
        <f>IF($A531&gt;=$F$2,VLOOKUP($A531,'IPCA-E'!$A$3:$F$1000,4,FALSE),VLOOKUP($A531,FADT!$A$3:$C$1000,2,FALSE))</f>
        <v>0.51990000000000003</v>
      </c>
      <c r="D531" s="35">
        <f t="shared" si="17"/>
        <v>2.135691847706592</v>
      </c>
      <c r="E531" s="56" t="s">
        <v>40</v>
      </c>
      <c r="I531" s="24">
        <v>529</v>
      </c>
      <c r="J531" s="38">
        <f t="shared" ca="1" si="18"/>
        <v>40179</v>
      </c>
      <c r="K531" s="39">
        <f ca="1">IF(J531&gt;$J$2,1,IF(B531=B532,1*K532,B531*K532)/VLOOKUP(J531,Moeda!A$3:D$24,4,TRUE))</f>
        <v>2.135691847706592</v>
      </c>
      <c r="L531" s="18">
        <f ca="1">VLOOKUP(J531,Moeda!A$3:D$24,4,TRUE)</f>
        <v>1</v>
      </c>
    </row>
    <row r="532" spans="1:12" ht="20.100000000000001" customHeight="1" x14ac:dyDescent="0.2">
      <c r="A532" s="34">
        <v>40210</v>
      </c>
      <c r="B532" s="35">
        <f>IF($A532&gt;=$F$2,VLOOKUP($A532,'IPCA-E'!$A$3:$F$1000,3,FALSE),VLOOKUP($A532,FADT!$A$3:$C$1000,3,FALSE))</f>
        <v>1.00939866</v>
      </c>
      <c r="C532" s="40">
        <f>IF($A532&gt;=$F$2,VLOOKUP($A532,'IPCA-E'!$A$3:$F$1000,4,FALSE),VLOOKUP($A532,FADT!$A$3:$C$1000,2,FALSE))</f>
        <v>0.93989999999999996</v>
      </c>
      <c r="D532" s="35">
        <f t="shared" si="17"/>
        <v>2.124645792982419</v>
      </c>
      <c r="I532" s="24">
        <v>530</v>
      </c>
      <c r="J532" s="38">
        <f t="shared" ca="1" si="18"/>
        <v>40210</v>
      </c>
      <c r="K532" s="39">
        <f ca="1">IF(J532&gt;$J$2,1,IF(B532=B533,1*K533,B532*K533)/VLOOKUP(J532,Moeda!A$3:D$24,4,TRUE))</f>
        <v>2.124645792982419</v>
      </c>
      <c r="L532" s="18">
        <f ca="1">VLOOKUP(J532,Moeda!A$3:D$24,4,TRUE)</f>
        <v>1</v>
      </c>
    </row>
    <row r="533" spans="1:12" ht="20.100000000000001" customHeight="1" x14ac:dyDescent="0.2">
      <c r="A533" s="34">
        <v>40238</v>
      </c>
      <c r="B533" s="35">
        <f>IF($A533&gt;=$F$2,VLOOKUP($A533,'IPCA-E'!$A$3:$F$1000,3,FALSE),VLOOKUP($A533,FADT!$A$3:$C$1000,3,FALSE))</f>
        <v>1.0055006799999999</v>
      </c>
      <c r="C533" s="40">
        <f>IF($A533&gt;=$F$2,VLOOKUP($A533,'IPCA-E'!$A$3:$F$1000,4,FALSE),VLOOKUP($A533,FADT!$A$3:$C$1000,2,FALSE))</f>
        <v>0.55010000000000003</v>
      </c>
      <c r="D533" s="35">
        <f t="shared" si="17"/>
        <v>2.1048629022178602</v>
      </c>
      <c r="I533" s="24">
        <v>531</v>
      </c>
      <c r="J533" s="38">
        <f t="shared" ca="1" si="18"/>
        <v>40238</v>
      </c>
      <c r="K533" s="39">
        <f ca="1">IF(J533&gt;$J$2,1,IF(B533=B534,1*K534,B533*K534)/VLOOKUP(J533,Moeda!A$3:D$24,4,TRUE))</f>
        <v>2.1048629022178602</v>
      </c>
      <c r="L533" s="18">
        <f ca="1">VLOOKUP(J533,Moeda!A$3:D$24,4,TRUE)</f>
        <v>1</v>
      </c>
    </row>
    <row r="534" spans="1:12" ht="20.100000000000001" customHeight="1" x14ac:dyDescent="0.2">
      <c r="A534" s="34">
        <v>40269</v>
      </c>
      <c r="B534" s="35">
        <f>IF($A534&gt;=$F$2,VLOOKUP($A534,'IPCA-E'!$A$3:$F$1000,3,FALSE),VLOOKUP($A534,FADT!$A$3:$C$1000,3,FALSE))</f>
        <v>1.0048008500000001</v>
      </c>
      <c r="C534" s="40">
        <f>IF($A534&gt;=$F$2,VLOOKUP($A534,'IPCA-E'!$A$3:$F$1000,4,FALSE),VLOOKUP($A534,FADT!$A$3:$C$1000,2,FALSE))</f>
        <v>0.48010000000000003</v>
      </c>
      <c r="D534" s="35">
        <f t="shared" si="17"/>
        <v>2.0933480643870479</v>
      </c>
      <c r="I534" s="24">
        <v>532</v>
      </c>
      <c r="J534" s="38">
        <f t="shared" ca="1" si="18"/>
        <v>40269</v>
      </c>
      <c r="K534" s="39">
        <f ca="1">IF(J534&gt;$J$2,1,IF(B534=B535,1*K535,B534*K535)/VLOOKUP(J534,Moeda!A$3:D$24,4,TRUE))</f>
        <v>2.0933480643870479</v>
      </c>
      <c r="L534" s="18">
        <f ca="1">VLOOKUP(J534,Moeda!A$3:D$24,4,TRUE)</f>
        <v>1</v>
      </c>
    </row>
    <row r="535" spans="1:12" ht="20.100000000000001" customHeight="1" x14ac:dyDescent="0.2">
      <c r="A535" s="34">
        <v>40299</v>
      </c>
      <c r="B535" s="35">
        <f>IF($A535&gt;=$F$2,VLOOKUP($A535,'IPCA-E'!$A$3:$F$1000,3,FALSE),VLOOKUP($A535,FADT!$A$3:$C$1000,3,FALSE))</f>
        <v>1.0062990599999999</v>
      </c>
      <c r="C535" s="40">
        <f>IF($A535&gt;=$F$2,VLOOKUP($A535,'IPCA-E'!$A$3:$F$1000,4,FALSE),VLOOKUP($A535,FADT!$A$3:$C$1000,2,FALSE))</f>
        <v>0.62990000000000002</v>
      </c>
      <c r="D535" s="35">
        <f t="shared" si="17"/>
        <v>2.0833462316309226</v>
      </c>
      <c r="I535" s="24">
        <v>533</v>
      </c>
      <c r="J535" s="38">
        <f t="shared" ca="1" si="18"/>
        <v>40299</v>
      </c>
      <c r="K535" s="39">
        <f ca="1">IF(J535&gt;$J$2,1,IF(B535=B536,1*K536,B535*K536)/VLOOKUP(J535,Moeda!A$3:D$24,4,TRUE))</f>
        <v>2.0833462316309226</v>
      </c>
      <c r="L535" s="18">
        <f ca="1">VLOOKUP(J535,Moeda!A$3:D$24,4,TRUE)</f>
        <v>1</v>
      </c>
    </row>
    <row r="536" spans="1:12" ht="20.100000000000001" customHeight="1" x14ac:dyDescent="0.2">
      <c r="A536" s="34">
        <v>40330</v>
      </c>
      <c r="B536" s="35">
        <f>IF($A536&gt;=$F$2,VLOOKUP($A536,'IPCA-E'!$A$3:$F$1000,3,FALSE),VLOOKUP($A536,FADT!$A$3:$C$1000,3,FALSE))</f>
        <v>1.0018985499999999</v>
      </c>
      <c r="C536" s="40">
        <f>IF($A536&gt;=$F$2,VLOOKUP($A536,'IPCA-E'!$A$3:$F$1000,4,FALSE),VLOOKUP($A536,FADT!$A$3:$C$1000,2,FALSE))</f>
        <v>0.18990000000000001</v>
      </c>
      <c r="D536" s="35">
        <f t="shared" si="17"/>
        <v>2.0703052546137952</v>
      </c>
      <c r="I536" s="24">
        <v>534</v>
      </c>
      <c r="J536" s="38">
        <f t="shared" ca="1" si="18"/>
        <v>40330</v>
      </c>
      <c r="K536" s="39">
        <f ca="1">IF(J536&gt;$J$2,1,IF(B536=B537,1*K537,B536*K537)/VLOOKUP(J536,Moeda!A$3:D$24,4,TRUE))</f>
        <v>2.0703052546137952</v>
      </c>
      <c r="L536" s="18">
        <f ca="1">VLOOKUP(J536,Moeda!A$3:D$24,4,TRUE)</f>
        <v>1</v>
      </c>
    </row>
    <row r="537" spans="1:12" ht="20.100000000000001" customHeight="1" x14ac:dyDescent="0.2">
      <c r="A537" s="34">
        <v>40360</v>
      </c>
      <c r="B537" s="35">
        <f>IF($A537&gt;=$F$2,VLOOKUP($A537,'IPCA-E'!$A$3:$F$1000,3,FALSE),VLOOKUP($A537,FADT!$A$3:$C$1000,3,FALSE))</f>
        <v>0.99909998</v>
      </c>
      <c r="C537" s="40">
        <f>IF($A537&gt;=$F$2,VLOOKUP($A537,'IPCA-E'!$A$3:$F$1000,4,FALSE),VLOOKUP($A537,FADT!$A$3:$C$1000,2,FALSE))</f>
        <v>-0.09</v>
      </c>
      <c r="D537" s="35">
        <f t="shared" si="17"/>
        <v>2.0663821248306982</v>
      </c>
      <c r="I537" s="24">
        <v>535</v>
      </c>
      <c r="J537" s="38">
        <f t="shared" ca="1" si="18"/>
        <v>40360</v>
      </c>
      <c r="K537" s="39">
        <f ca="1">IF(J537&gt;$J$2,1,IF(B537=B538,1*K538,B537*K538)/VLOOKUP(J537,Moeda!A$3:D$24,4,TRUE))</f>
        <v>2.0663821248306982</v>
      </c>
      <c r="L537" s="18">
        <f ca="1">VLOOKUP(J537,Moeda!A$3:D$24,4,TRUE)</f>
        <v>1</v>
      </c>
    </row>
    <row r="538" spans="1:12" ht="20.100000000000001" customHeight="1" x14ac:dyDescent="0.2">
      <c r="A538" s="34">
        <v>40391</v>
      </c>
      <c r="B538" s="35">
        <f>IF($A538&gt;=$F$2,VLOOKUP($A538,'IPCA-E'!$A$3:$F$1000,3,FALSE),VLOOKUP($A538,FADT!$A$3:$C$1000,3,FALSE))</f>
        <v>0.99949880999999996</v>
      </c>
      <c r="C538" s="40">
        <f>IF($A538&gt;=$F$2,VLOOKUP($A538,'IPCA-E'!$A$3:$F$1000,4,FALSE),VLOOKUP($A538,FADT!$A$3:$C$1000,2,FALSE))</f>
        <v>-5.0099999999999999E-2</v>
      </c>
      <c r="D538" s="35">
        <f t="shared" si="17"/>
        <v>2.0682435854224499</v>
      </c>
      <c r="I538" s="24">
        <v>536</v>
      </c>
      <c r="J538" s="38">
        <f t="shared" ca="1" si="18"/>
        <v>40391</v>
      </c>
      <c r="K538" s="39">
        <f ca="1">IF(J538&gt;$J$2,1,IF(B538=B539,1*K539,B538*K539)/VLOOKUP(J538,Moeda!A$3:D$24,4,TRUE))</f>
        <v>2.0682435854224499</v>
      </c>
      <c r="L538" s="18">
        <f ca="1">VLOOKUP(J538,Moeda!A$3:D$24,4,TRUE)</f>
        <v>1</v>
      </c>
    </row>
    <row r="539" spans="1:12" ht="20.100000000000001" customHeight="1" x14ac:dyDescent="0.2">
      <c r="A539" s="34">
        <v>40422</v>
      </c>
      <c r="B539" s="35">
        <f>IF($A539&gt;=$F$2,VLOOKUP($A539,'IPCA-E'!$A$3:$F$1000,3,FALSE),VLOOKUP($A539,FADT!$A$3:$C$1000,3,FALSE))</f>
        <v>1.0031004100000001</v>
      </c>
      <c r="C539" s="40">
        <f>IF($A539&gt;=$F$2,VLOOKUP($A539,'IPCA-E'!$A$3:$F$1000,4,FALSE),VLOOKUP($A539,FADT!$A$3:$C$1000,2,FALSE))</f>
        <v>0.31</v>
      </c>
      <c r="D539" s="35">
        <f t="shared" ref="D539:D602" si="19">IF(C539="",1,B539*D540)</f>
        <v>2.0692806882105743</v>
      </c>
      <c r="I539" s="24">
        <v>537</v>
      </c>
      <c r="J539" s="38">
        <f t="shared" ca="1" si="18"/>
        <v>40422</v>
      </c>
      <c r="K539" s="39">
        <f ca="1">IF(J539&gt;$J$2,1,IF(B539=B540,1*K540,B539*K540)/VLOOKUP(J539,Moeda!A$3:D$24,4,TRUE))</f>
        <v>2.0692806882105743</v>
      </c>
      <c r="L539" s="18">
        <f ca="1">VLOOKUP(J539,Moeda!A$3:D$24,4,TRUE)</f>
        <v>1</v>
      </c>
    </row>
    <row r="540" spans="1:12" ht="20.100000000000001" customHeight="1" x14ac:dyDescent="0.2">
      <c r="A540" s="34">
        <v>40452</v>
      </c>
      <c r="B540" s="35">
        <f>IF($A540&gt;=$F$2,VLOOKUP($A540,'IPCA-E'!$A$3:$F$1000,3,FALSE),VLOOKUP($A540,FADT!$A$3:$C$1000,3,FALSE))</f>
        <v>1.0062012600000001</v>
      </c>
      <c r="C540" s="40">
        <f>IF($A540&gt;=$F$2,VLOOKUP($A540,'IPCA-E'!$A$3:$F$1000,4,FALSE),VLOOKUP($A540,FADT!$A$3:$C$1000,2,FALSE))</f>
        <v>0.62009999999999998</v>
      </c>
      <c r="D540" s="35">
        <f t="shared" si="19"/>
        <v>2.062884899240121</v>
      </c>
      <c r="I540" s="24">
        <v>538</v>
      </c>
      <c r="J540" s="38">
        <f t="shared" ca="1" si="18"/>
        <v>40452</v>
      </c>
      <c r="K540" s="39">
        <f ca="1">IF(J540&gt;$J$2,1,IF(B540=B541,1*K541,B540*K541)/VLOOKUP(J540,Moeda!A$3:D$24,4,TRUE))</f>
        <v>2.062884899240121</v>
      </c>
      <c r="L540" s="18">
        <f ca="1">VLOOKUP(J540,Moeda!A$3:D$24,4,TRUE)</f>
        <v>1</v>
      </c>
    </row>
    <row r="541" spans="1:12" ht="20.100000000000001" customHeight="1" x14ac:dyDescent="0.2">
      <c r="A541" s="34">
        <v>40483</v>
      </c>
      <c r="B541" s="35">
        <f>IF($A541&gt;=$F$2,VLOOKUP($A541,'IPCA-E'!$A$3:$F$1000,3,FALSE),VLOOKUP($A541,FADT!$A$3:$C$1000,3,FALSE))</f>
        <v>1.00859838</v>
      </c>
      <c r="C541" s="40">
        <f>IF($A541&gt;=$F$2,VLOOKUP($A541,'IPCA-E'!$A$3:$F$1000,4,FALSE),VLOOKUP($A541,FADT!$A$3:$C$1000,2,FALSE))</f>
        <v>0.85980000000000001</v>
      </c>
      <c r="D541" s="35">
        <f t="shared" si="19"/>
        <v>2.0501712542480028</v>
      </c>
      <c r="I541" s="24">
        <v>539</v>
      </c>
      <c r="J541" s="38">
        <f t="shared" ca="1" si="18"/>
        <v>40483</v>
      </c>
      <c r="K541" s="39">
        <f ca="1">IF(J541&gt;$J$2,1,IF(B541=B542,1*K542,B541*K542)/VLOOKUP(J541,Moeda!A$3:D$24,4,TRUE))</f>
        <v>2.0501712542480028</v>
      </c>
      <c r="L541" s="18">
        <f ca="1">VLOOKUP(J541,Moeda!A$3:D$24,4,TRUE)</f>
        <v>1</v>
      </c>
    </row>
    <row r="542" spans="1:12" ht="20.100000000000001" customHeight="1" x14ac:dyDescent="0.2">
      <c r="A542" s="34">
        <v>40513</v>
      </c>
      <c r="B542" s="35">
        <f>IF($A542&gt;=$F$2,VLOOKUP($A542,'IPCA-E'!$A$3:$F$1000,3,FALSE),VLOOKUP($A542,FADT!$A$3:$C$1000,3,FALSE))</f>
        <v>1.00689926</v>
      </c>
      <c r="C542" s="40">
        <f>IF($A542&gt;=$F$2,VLOOKUP($A542,'IPCA-E'!$A$3:$F$1000,4,FALSE),VLOOKUP($A542,FADT!$A$3:$C$1000,2,FALSE))</f>
        <v>0.68989999999999996</v>
      </c>
      <c r="D542" s="35">
        <f t="shared" si="19"/>
        <v>2.0326933841079566</v>
      </c>
      <c r="I542" s="24">
        <v>540</v>
      </c>
      <c r="J542" s="38">
        <f t="shared" ca="1" si="18"/>
        <v>40513</v>
      </c>
      <c r="K542" s="39">
        <f ca="1">IF(J542&gt;$J$2,1,IF(B542=B543,1*K543,B542*K543)/VLOOKUP(J542,Moeda!A$3:D$24,4,TRUE))</f>
        <v>2.0326933841079566</v>
      </c>
      <c r="L542" s="18">
        <f ca="1">VLOOKUP(J542,Moeda!A$3:D$24,4,TRUE)</f>
        <v>1</v>
      </c>
    </row>
    <row r="543" spans="1:12" ht="20.100000000000001" customHeight="1" x14ac:dyDescent="0.2">
      <c r="A543" s="34">
        <v>40544</v>
      </c>
      <c r="B543" s="35">
        <f>IF($A543&gt;=$F$2,VLOOKUP($A543,'IPCA-E'!$A$3:$F$1000,3,FALSE),VLOOKUP($A543,FADT!$A$3:$C$1000,3,FALSE))</f>
        <v>1.0076001699999999</v>
      </c>
      <c r="C543" s="40">
        <f>IF($A543&gt;=$F$2,VLOOKUP($A543,'IPCA-E'!$A$3:$F$1000,4,FALSE),VLOOKUP($A543,FADT!$A$3:$C$1000,2,FALSE))</f>
        <v>0.76</v>
      </c>
      <c r="D543" s="35">
        <f t="shared" si="19"/>
        <v>2.0187653967567289</v>
      </c>
      <c r="I543" s="24">
        <v>541</v>
      </c>
      <c r="J543" s="38">
        <f t="shared" ca="1" si="18"/>
        <v>40544</v>
      </c>
      <c r="K543" s="39">
        <f ca="1">IF(J543&gt;$J$2,1,IF(B543=B544,1*K544,B543*K544)/VLOOKUP(J543,Moeda!A$3:D$24,4,TRUE))</f>
        <v>2.0187653967567289</v>
      </c>
      <c r="L543" s="18">
        <f ca="1">VLOOKUP(J543,Moeda!A$3:D$24,4,TRUE)</f>
        <v>1</v>
      </c>
    </row>
    <row r="544" spans="1:12" ht="20.100000000000001" customHeight="1" x14ac:dyDescent="0.2">
      <c r="A544" s="34">
        <v>40575</v>
      </c>
      <c r="B544" s="35">
        <f>IF($A544&gt;=$F$2,VLOOKUP($A544,'IPCA-E'!$A$3:$F$1000,3,FALSE),VLOOKUP($A544,FADT!$A$3:$C$1000,3,FALSE))</f>
        <v>1.00970067</v>
      </c>
      <c r="C544" s="40">
        <f>IF($A544&gt;=$F$2,VLOOKUP($A544,'IPCA-E'!$A$3:$F$1000,4,FALSE),VLOOKUP($A544,FADT!$A$3:$C$1000,2,FALSE))</f>
        <v>0.97009999999999996</v>
      </c>
      <c r="D544" s="35">
        <f t="shared" si="19"/>
        <v>2.0035381660929348</v>
      </c>
      <c r="I544" s="24">
        <v>542</v>
      </c>
      <c r="J544" s="38">
        <f t="shared" ca="1" si="18"/>
        <v>40575</v>
      </c>
      <c r="K544" s="39">
        <f ca="1">IF(J544&gt;$J$2,1,IF(B544=B545,1*K545,B544*K545)/VLOOKUP(J544,Moeda!A$3:D$24,4,TRUE))</f>
        <v>2.0035381660929348</v>
      </c>
      <c r="L544" s="18">
        <f ca="1">VLOOKUP(J544,Moeda!A$3:D$24,4,TRUE)</f>
        <v>1</v>
      </c>
    </row>
    <row r="545" spans="1:12" ht="20.100000000000001" customHeight="1" x14ac:dyDescent="0.2">
      <c r="A545" s="34">
        <v>40603</v>
      </c>
      <c r="B545" s="35">
        <f>IF($A545&gt;=$F$2,VLOOKUP($A545,'IPCA-E'!$A$3:$F$1000,3,FALSE),VLOOKUP($A545,FADT!$A$3:$C$1000,3,FALSE))</f>
        <v>1.00599956</v>
      </c>
      <c r="C545" s="40">
        <f>IF($A545&gt;=$F$2,VLOOKUP($A545,'IPCA-E'!$A$3:$F$1000,4,FALSE),VLOOKUP($A545,FADT!$A$3:$C$1000,2,FALSE))</f>
        <v>0.6</v>
      </c>
      <c r="D545" s="35">
        <f t="shared" si="19"/>
        <v>1.9842892310776965</v>
      </c>
      <c r="I545" s="24">
        <v>543</v>
      </c>
      <c r="J545" s="38">
        <f t="shared" ca="1" si="18"/>
        <v>40603</v>
      </c>
      <c r="K545" s="39">
        <f ca="1">IF(J545&gt;$J$2,1,IF(B545=B546,1*K546,B545*K546)/VLOOKUP(J545,Moeda!A$3:D$24,4,TRUE))</f>
        <v>1.9842892310776965</v>
      </c>
      <c r="L545" s="18">
        <f ca="1">VLOOKUP(J545,Moeda!A$3:D$24,4,TRUE)</f>
        <v>1</v>
      </c>
    </row>
    <row r="546" spans="1:12" ht="20.100000000000001" customHeight="1" x14ac:dyDescent="0.2">
      <c r="A546" s="34">
        <v>40634</v>
      </c>
      <c r="B546" s="35">
        <f>IF($A546&gt;=$F$2,VLOOKUP($A546,'IPCA-E'!$A$3:$F$1000,3,FALSE),VLOOKUP($A546,FADT!$A$3:$C$1000,3,FALSE))</f>
        <v>1.00770074</v>
      </c>
      <c r="C546" s="40">
        <f>IF($A546&gt;=$F$2,VLOOKUP($A546,'IPCA-E'!$A$3:$F$1000,4,FALSE),VLOOKUP($A546,FADT!$A$3:$C$1000,2,FALSE))</f>
        <v>0.77010000000000001</v>
      </c>
      <c r="D546" s="35">
        <f t="shared" si="19"/>
        <v>1.9724553667575129</v>
      </c>
      <c r="I546" s="24">
        <v>544</v>
      </c>
      <c r="J546" s="38">
        <f t="shared" ca="1" si="18"/>
        <v>40634</v>
      </c>
      <c r="K546" s="39">
        <f ca="1">IF(J546&gt;$J$2,1,IF(B546=B547,1*K547,B546*K547)/VLOOKUP(J546,Moeda!A$3:D$24,4,TRUE))</f>
        <v>1.9724553667575129</v>
      </c>
      <c r="L546" s="18">
        <f ca="1">VLOOKUP(J546,Moeda!A$3:D$24,4,TRUE)</f>
        <v>1</v>
      </c>
    </row>
    <row r="547" spans="1:12" ht="20.100000000000001" customHeight="1" x14ac:dyDescent="0.2">
      <c r="A547" s="34">
        <v>40664</v>
      </c>
      <c r="B547" s="35">
        <f>IF($A547&gt;=$F$2,VLOOKUP($A547,'IPCA-E'!$A$3:$F$1000,3,FALSE),VLOOKUP($A547,FADT!$A$3:$C$1000,3,FALSE))</f>
        <v>1.00700016</v>
      </c>
      <c r="C547" s="40">
        <f>IF($A547&gt;=$F$2,VLOOKUP($A547,'IPCA-E'!$A$3:$F$1000,4,FALSE),VLOOKUP($A547,FADT!$A$3:$C$1000,2,FALSE))</f>
        <v>0.7</v>
      </c>
      <c r="D547" s="35">
        <f t="shared" si="19"/>
        <v>1.9573820763072109</v>
      </c>
      <c r="I547" s="24">
        <v>545</v>
      </c>
      <c r="J547" s="38">
        <f t="shared" ca="1" si="18"/>
        <v>40664</v>
      </c>
      <c r="K547" s="39">
        <f ca="1">IF(J547&gt;$J$2,1,IF(B547=B548,1*K548,B547*K548)/VLOOKUP(J547,Moeda!A$3:D$24,4,TRUE))</f>
        <v>1.9573820763072109</v>
      </c>
      <c r="L547" s="18">
        <f ca="1">VLOOKUP(J547,Moeda!A$3:D$24,4,TRUE)</f>
        <v>1</v>
      </c>
    </row>
    <row r="548" spans="1:12" ht="20.100000000000001" customHeight="1" x14ac:dyDescent="0.2">
      <c r="A548" s="34">
        <v>40695</v>
      </c>
      <c r="B548" s="35">
        <f>IF($A548&gt;=$F$2,VLOOKUP($A548,'IPCA-E'!$A$3:$F$1000,3,FALSE),VLOOKUP($A548,FADT!$A$3:$C$1000,3,FALSE))</f>
        <v>1.0022997199999999</v>
      </c>
      <c r="C548" s="40">
        <f>IF($A548&gt;=$F$2,VLOOKUP($A548,'IPCA-E'!$A$3:$F$1000,4,FALSE),VLOOKUP($A548,FADT!$A$3:$C$1000,2,FALSE))</f>
        <v>0.23</v>
      </c>
      <c r="D548" s="35">
        <f t="shared" si="19"/>
        <v>1.9437753379375937</v>
      </c>
      <c r="I548" s="24">
        <v>546</v>
      </c>
      <c r="J548" s="38">
        <f t="shared" ca="1" si="18"/>
        <v>40695</v>
      </c>
      <c r="K548" s="39">
        <f ca="1">IF(J548&gt;$J$2,1,IF(B548=B549,1*K549,B548*K549)/VLOOKUP(J548,Moeda!A$3:D$24,4,TRUE))</f>
        <v>1.9437753379375937</v>
      </c>
      <c r="L548" s="18">
        <f ca="1">VLOOKUP(J548,Moeda!A$3:D$24,4,TRUE)</f>
        <v>1</v>
      </c>
    </row>
    <row r="549" spans="1:12" ht="20.100000000000001" customHeight="1" x14ac:dyDescent="0.2">
      <c r="A549" s="34">
        <v>40725</v>
      </c>
      <c r="B549" s="35">
        <f>IF($A549&gt;=$F$2,VLOOKUP($A549,'IPCA-E'!$A$3:$F$1000,3,FALSE),VLOOKUP($A549,FADT!$A$3:$C$1000,3,FALSE))</f>
        <v>1.0009982500000001</v>
      </c>
      <c r="C549" s="40">
        <f>IF($A549&gt;=$F$2,VLOOKUP($A549,'IPCA-E'!$A$3:$F$1000,4,FALSE),VLOOKUP($A549,FADT!$A$3:$C$1000,2,FALSE))</f>
        <v>9.98E-2</v>
      </c>
      <c r="D549" s="35">
        <f t="shared" si="19"/>
        <v>1.9393154553985048</v>
      </c>
      <c r="I549" s="24">
        <v>547</v>
      </c>
      <c r="J549" s="38">
        <f t="shared" ca="1" si="18"/>
        <v>40725</v>
      </c>
      <c r="K549" s="39">
        <f ca="1">IF(J549&gt;$J$2,1,IF(B549=B550,1*K550,B549*K550)/VLOOKUP(J549,Moeda!A$3:D$24,4,TRUE))</f>
        <v>1.9393154553985048</v>
      </c>
      <c r="L549" s="18">
        <f ca="1">VLOOKUP(J549,Moeda!A$3:D$24,4,TRUE)</f>
        <v>1</v>
      </c>
    </row>
    <row r="550" spans="1:12" ht="20.100000000000001" customHeight="1" x14ac:dyDescent="0.2">
      <c r="A550" s="34">
        <v>40756</v>
      </c>
      <c r="B550" s="35">
        <f>IF($A550&gt;=$F$2,VLOOKUP($A550,'IPCA-E'!$A$3:$F$1000,3,FALSE),VLOOKUP($A550,FADT!$A$3:$C$1000,3,FALSE))</f>
        <v>1.0027002599999999</v>
      </c>
      <c r="C550" s="40">
        <f>IF($A550&gt;=$F$2,VLOOKUP($A550,'IPCA-E'!$A$3:$F$1000,4,FALSE),VLOOKUP($A550,FADT!$A$3:$C$1000,2,FALSE))</f>
        <v>0.27</v>
      </c>
      <c r="D550" s="35">
        <f t="shared" si="19"/>
        <v>1.9373814643517155</v>
      </c>
      <c r="I550" s="24">
        <v>548</v>
      </c>
      <c r="J550" s="38">
        <f t="shared" ca="1" si="18"/>
        <v>40756</v>
      </c>
      <c r="K550" s="39">
        <f ca="1">IF(J550&gt;$J$2,1,IF(B550=B551,1*K551,B550*K551)/VLOOKUP(J550,Moeda!A$3:D$24,4,TRUE))</f>
        <v>1.9373814643517155</v>
      </c>
      <c r="L550" s="18">
        <f ca="1">VLOOKUP(J550,Moeda!A$3:D$24,4,TRUE)</f>
        <v>1</v>
      </c>
    </row>
    <row r="551" spans="1:12" ht="20.100000000000001" customHeight="1" x14ac:dyDescent="0.2">
      <c r="A551" s="34">
        <v>40787</v>
      </c>
      <c r="B551" s="35">
        <f>IF($A551&gt;=$F$2,VLOOKUP($A551,'IPCA-E'!$A$3:$F$1000,3,FALSE),VLOOKUP($A551,FADT!$A$3:$C$1000,3,FALSE))</f>
        <v>1.0053003</v>
      </c>
      <c r="C551" s="40">
        <f>IF($A551&gt;=$F$2,VLOOKUP($A551,'IPCA-E'!$A$3:$F$1000,4,FALSE),VLOOKUP($A551,FADT!$A$3:$C$1000,2,FALSE))</f>
        <v>0.53</v>
      </c>
      <c r="D551" s="35">
        <f t="shared" si="19"/>
        <v>1.9321641188681009</v>
      </c>
      <c r="I551" s="24">
        <v>549</v>
      </c>
      <c r="J551" s="38">
        <f t="shared" ca="1" si="18"/>
        <v>40787</v>
      </c>
      <c r="K551" s="39">
        <f ca="1">IF(J551&gt;$J$2,1,IF(B551=B552,1*K552,B551*K552)/VLOOKUP(J551,Moeda!A$3:D$24,4,TRUE))</f>
        <v>1.9321641188681009</v>
      </c>
      <c r="L551" s="18">
        <f ca="1">VLOOKUP(J551,Moeda!A$3:D$24,4,TRUE)</f>
        <v>1</v>
      </c>
    </row>
    <row r="552" spans="1:12" ht="20.100000000000001" customHeight="1" x14ac:dyDescent="0.2">
      <c r="A552" s="34">
        <v>40817</v>
      </c>
      <c r="B552" s="35">
        <f>IF($A552&gt;=$F$2,VLOOKUP($A552,'IPCA-E'!$A$3:$F$1000,3,FALSE),VLOOKUP($A552,FADT!$A$3:$C$1000,3,FALSE))</f>
        <v>1.00420084</v>
      </c>
      <c r="C552" s="40">
        <f>IF($A552&gt;=$F$2,VLOOKUP($A552,'IPCA-E'!$A$3:$F$1000,4,FALSE),VLOOKUP($A552,FADT!$A$3:$C$1000,2,FALSE))</f>
        <v>0.42009999999999997</v>
      </c>
      <c r="D552" s="35">
        <f t="shared" si="19"/>
        <v>1.9219770638366476</v>
      </c>
      <c r="I552" s="24">
        <v>550</v>
      </c>
      <c r="J552" s="38">
        <f t="shared" ca="1" si="18"/>
        <v>40817</v>
      </c>
      <c r="K552" s="39">
        <f ca="1">IF(J552&gt;$J$2,1,IF(B552=B553,1*K553,B552*K553)/VLOOKUP(J552,Moeda!A$3:D$24,4,TRUE))</f>
        <v>1.9219770638366476</v>
      </c>
      <c r="L552" s="18">
        <f ca="1">VLOOKUP(J552,Moeda!A$3:D$24,4,TRUE)</f>
        <v>1</v>
      </c>
    </row>
    <row r="553" spans="1:12" ht="20.100000000000001" customHeight="1" x14ac:dyDescent="0.2">
      <c r="A553" s="34">
        <v>40848</v>
      </c>
      <c r="B553" s="35">
        <f>IF($A553&gt;=$F$2,VLOOKUP($A553,'IPCA-E'!$A$3:$F$1000,3,FALSE),VLOOKUP($A553,FADT!$A$3:$C$1000,3,FALSE))</f>
        <v>1.00459856</v>
      </c>
      <c r="C553" s="40">
        <f>IF($A553&gt;=$F$2,VLOOKUP($A553,'IPCA-E'!$A$3:$F$1000,4,FALSE),VLOOKUP($A553,FADT!$A$3:$C$1000,2,FALSE))</f>
        <v>0.45989999999999998</v>
      </c>
      <c r="D553" s="35">
        <f t="shared" si="19"/>
        <v>1.913936921061177</v>
      </c>
      <c r="I553" s="24">
        <v>551</v>
      </c>
      <c r="J553" s="38">
        <f t="shared" ca="1" si="18"/>
        <v>40848</v>
      </c>
      <c r="K553" s="39">
        <f ca="1">IF(J553&gt;$J$2,1,IF(B553=B554,1*K554,B553*K554)/VLOOKUP(J553,Moeda!A$3:D$24,4,TRUE))</f>
        <v>1.913936921061177</v>
      </c>
      <c r="L553" s="18">
        <f ca="1">VLOOKUP(J553,Moeda!A$3:D$24,4,TRUE)</f>
        <v>1</v>
      </c>
    </row>
    <row r="554" spans="1:12" ht="20.100000000000001" customHeight="1" x14ac:dyDescent="0.2">
      <c r="A554" s="34">
        <v>40878</v>
      </c>
      <c r="B554" s="35">
        <f>IF($A554&gt;=$F$2,VLOOKUP($A554,'IPCA-E'!$A$3:$F$1000,3,FALSE),VLOOKUP($A554,FADT!$A$3:$C$1000,3,FALSE))</f>
        <v>1.0056004300000001</v>
      </c>
      <c r="C554" s="40">
        <f>IF($A554&gt;=$F$2,VLOOKUP($A554,'IPCA-E'!$A$3:$F$1000,4,FALSE),VLOOKUP($A554,FADT!$A$3:$C$1000,2,FALSE))</f>
        <v>0.56000000000000005</v>
      </c>
      <c r="D554" s="35">
        <f t="shared" si="19"/>
        <v>1.9051758555787468</v>
      </c>
      <c r="I554" s="24">
        <v>552</v>
      </c>
      <c r="J554" s="38">
        <f t="shared" ca="1" si="18"/>
        <v>40878</v>
      </c>
      <c r="K554" s="39">
        <f ca="1">IF(J554&gt;$J$2,1,IF(B554=B555,1*K555,B554*K555)/VLOOKUP(J554,Moeda!A$3:D$24,4,TRUE))</f>
        <v>1.9051758555787468</v>
      </c>
      <c r="L554" s="18">
        <f ca="1">VLOOKUP(J554,Moeda!A$3:D$24,4,TRUE)</f>
        <v>1</v>
      </c>
    </row>
    <row r="555" spans="1:12" ht="20.100000000000001" customHeight="1" x14ac:dyDescent="0.2">
      <c r="A555" s="34">
        <v>40909</v>
      </c>
      <c r="B555" s="35">
        <f>IF($A555&gt;=$F$2,VLOOKUP($A555,'IPCA-E'!$A$3:$F$1000,3,FALSE),VLOOKUP($A555,FADT!$A$3:$C$1000,3,FALSE))</f>
        <v>1.00649945</v>
      </c>
      <c r="C555" s="40">
        <f>IF($A555&gt;=$F$2,VLOOKUP($A555,'IPCA-E'!$A$3:$F$1000,4,FALSE),VLOOKUP($A555,FADT!$A$3:$C$1000,2,FALSE))</f>
        <v>0.64990000000000003</v>
      </c>
      <c r="D555" s="35">
        <f t="shared" si="19"/>
        <v>1.8945654742597382</v>
      </c>
      <c r="I555" s="24">
        <v>553</v>
      </c>
      <c r="J555" s="38">
        <f t="shared" ca="1" si="18"/>
        <v>40909</v>
      </c>
      <c r="K555" s="39">
        <f ca="1">IF(J555&gt;$J$2,1,IF(B555=B556,1*K556,B555*K556)/VLOOKUP(J555,Moeda!A$3:D$24,4,TRUE))</f>
        <v>1.8945654742597382</v>
      </c>
      <c r="L555" s="18">
        <f ca="1">VLOOKUP(J555,Moeda!A$3:D$24,4,TRUE)</f>
        <v>1</v>
      </c>
    </row>
    <row r="556" spans="1:12" ht="20.100000000000001" customHeight="1" x14ac:dyDescent="0.2">
      <c r="A556" s="34">
        <v>40940</v>
      </c>
      <c r="B556" s="35">
        <f>IF($A556&gt;=$F$2,VLOOKUP($A556,'IPCA-E'!$A$3:$F$1000,3,FALSE),VLOOKUP($A556,FADT!$A$3:$C$1000,3,FALSE))</f>
        <v>1.00530074</v>
      </c>
      <c r="C556" s="40">
        <f>IF($A556&gt;=$F$2,VLOOKUP($A556,'IPCA-E'!$A$3:$F$1000,4,FALSE),VLOOKUP($A556,FADT!$A$3:$C$1000,2,FALSE))</f>
        <v>0.53010000000000002</v>
      </c>
      <c r="D556" s="35">
        <f t="shared" si="19"/>
        <v>1.8823313557297405</v>
      </c>
      <c r="I556" s="24">
        <v>554</v>
      </c>
      <c r="J556" s="38">
        <f t="shared" ca="1" si="18"/>
        <v>40940</v>
      </c>
      <c r="K556" s="39">
        <f ca="1">IF(J556&gt;$J$2,1,IF(B556=B557,1*K557,B556*K557)/VLOOKUP(J556,Moeda!A$3:D$24,4,TRUE))</f>
        <v>1.8823313557297405</v>
      </c>
      <c r="L556" s="18">
        <f ca="1">VLOOKUP(J556,Moeda!A$3:D$24,4,TRUE)</f>
        <v>1</v>
      </c>
    </row>
    <row r="557" spans="1:12" ht="20.100000000000001" customHeight="1" x14ac:dyDescent="0.2">
      <c r="A557" s="34">
        <v>40969</v>
      </c>
      <c r="B557" s="35">
        <f>IF($A557&gt;=$F$2,VLOOKUP($A557,'IPCA-E'!$A$3:$F$1000,3,FALSE),VLOOKUP($A557,FADT!$A$3:$C$1000,3,FALSE))</f>
        <v>1.0024999800000001</v>
      </c>
      <c r="C557" s="40">
        <f>IF($A557&gt;=$F$2,VLOOKUP($A557,'IPCA-E'!$A$3:$F$1000,4,FALSE),VLOOKUP($A557,FADT!$A$3:$C$1000,2,FALSE))</f>
        <v>0.25</v>
      </c>
      <c r="D557" s="35">
        <f t="shared" si="19"/>
        <v>1.8724062171979905</v>
      </c>
      <c r="I557" s="24">
        <v>555</v>
      </c>
      <c r="J557" s="38">
        <f t="shared" ca="1" si="18"/>
        <v>40969</v>
      </c>
      <c r="K557" s="39">
        <f ca="1">IF(J557&gt;$J$2,1,IF(B557=B558,1*K558,B557*K558)/VLOOKUP(J557,Moeda!A$3:D$24,4,TRUE))</f>
        <v>1.8724062171979905</v>
      </c>
      <c r="L557" s="18">
        <f ca="1">VLOOKUP(J557,Moeda!A$3:D$24,4,TRUE)</f>
        <v>1</v>
      </c>
    </row>
    <row r="558" spans="1:12" ht="20.100000000000001" customHeight="1" x14ac:dyDescent="0.2">
      <c r="A558" s="34">
        <v>41000</v>
      </c>
      <c r="B558" s="35">
        <f>IF($A558&gt;=$F$2,VLOOKUP($A558,'IPCA-E'!$A$3:$F$1000,3,FALSE),VLOOKUP($A558,FADT!$A$3:$C$1000,3,FALSE))</f>
        <v>1.0043011900000001</v>
      </c>
      <c r="C558" s="40">
        <f>IF($A558&gt;=$F$2,VLOOKUP($A558,'IPCA-E'!$A$3:$F$1000,4,FALSE),VLOOKUP($A558,FADT!$A$3:$C$1000,2,FALSE))</f>
        <v>0.43009999999999998</v>
      </c>
      <c r="D558" s="35">
        <f t="shared" si="19"/>
        <v>1.8677369122720484</v>
      </c>
      <c r="I558" s="24">
        <v>556</v>
      </c>
      <c r="J558" s="38">
        <f t="shared" ca="1" si="18"/>
        <v>41000</v>
      </c>
      <c r="K558" s="39">
        <f ca="1">IF(J558&gt;$J$2,1,IF(B558=B559,1*K559,B558*K559)/VLOOKUP(J558,Moeda!A$3:D$24,4,TRUE))</f>
        <v>1.8677369122720484</v>
      </c>
      <c r="L558" s="18">
        <f ca="1">VLOOKUP(J558,Moeda!A$3:D$24,4,TRUE)</f>
        <v>1</v>
      </c>
    </row>
    <row r="559" spans="1:12" ht="20.100000000000001" customHeight="1" x14ac:dyDescent="0.2">
      <c r="A559" s="34">
        <v>41030</v>
      </c>
      <c r="B559" s="35">
        <f>IF($A559&gt;=$F$2,VLOOKUP($A559,'IPCA-E'!$A$3:$F$1000,3,FALSE),VLOOKUP($A559,FADT!$A$3:$C$1000,3,FALSE))</f>
        <v>1.00509867</v>
      </c>
      <c r="C559" s="40">
        <f>IF($A559&gt;=$F$2,VLOOKUP($A559,'IPCA-E'!$A$3:$F$1000,4,FALSE),VLOOKUP($A559,FADT!$A$3:$C$1000,2,FALSE))</f>
        <v>0.50990000000000002</v>
      </c>
      <c r="D559" s="35">
        <f t="shared" si="19"/>
        <v>1.859737826529956</v>
      </c>
      <c r="I559" s="24">
        <v>557</v>
      </c>
      <c r="J559" s="38">
        <f t="shared" ca="1" si="18"/>
        <v>41030</v>
      </c>
      <c r="K559" s="39">
        <f ca="1">IF(J559&gt;$J$2,1,IF(B559=B560,1*K560,B559*K560)/VLOOKUP(J559,Moeda!A$3:D$24,4,TRUE))</f>
        <v>1.859737826529956</v>
      </c>
      <c r="L559" s="18">
        <f ca="1">VLOOKUP(J559,Moeda!A$3:D$24,4,TRUE)</f>
        <v>1</v>
      </c>
    </row>
    <row r="560" spans="1:12" ht="20.100000000000001" customHeight="1" x14ac:dyDescent="0.2">
      <c r="A560" s="34">
        <v>41061</v>
      </c>
      <c r="B560" s="35">
        <f>IF($A560&gt;=$F$2,VLOOKUP($A560,'IPCA-E'!$A$3:$F$1000,3,FALSE),VLOOKUP($A560,FADT!$A$3:$C$1000,3,FALSE))</f>
        <v>1.0017993700000001</v>
      </c>
      <c r="C560" s="40">
        <f>IF($A560&gt;=$F$2,VLOOKUP($A560,'IPCA-E'!$A$3:$F$1000,4,FALSE),VLOOKUP($A560,FADT!$A$3:$C$1000,2,FALSE))</f>
        <v>0.1799</v>
      </c>
      <c r="D560" s="35">
        <f t="shared" si="19"/>
        <v>1.8503037383682499</v>
      </c>
      <c r="I560" s="24">
        <v>558</v>
      </c>
      <c r="J560" s="38">
        <f t="shared" ca="1" si="18"/>
        <v>41061</v>
      </c>
      <c r="K560" s="39">
        <f ca="1">IF(J560&gt;$J$2,1,IF(B560=B561,1*K561,B560*K561)/VLOOKUP(J560,Moeda!A$3:D$24,4,TRUE))</f>
        <v>1.8503037383682499</v>
      </c>
      <c r="L560" s="18">
        <f ca="1">VLOOKUP(J560,Moeda!A$3:D$24,4,TRUE)</f>
        <v>1</v>
      </c>
    </row>
    <row r="561" spans="1:12" ht="20.100000000000001" customHeight="1" x14ac:dyDescent="0.2">
      <c r="A561" s="34">
        <v>41091</v>
      </c>
      <c r="B561" s="35">
        <f>IF($A561&gt;=$F$2,VLOOKUP($A561,'IPCA-E'!$A$3:$F$1000,3,FALSE),VLOOKUP($A561,FADT!$A$3:$C$1000,3,FALSE))</f>
        <v>1.0032997400000001</v>
      </c>
      <c r="C561" s="40">
        <f>IF($A561&gt;=$F$2,VLOOKUP($A561,'IPCA-E'!$A$3:$F$1000,4,FALSE),VLOOKUP($A561,FADT!$A$3:$C$1000,2,FALSE))</f>
        <v>0.33</v>
      </c>
      <c r="D561" s="35">
        <f t="shared" si="19"/>
        <v>1.8469803373586169</v>
      </c>
      <c r="I561" s="24">
        <v>559</v>
      </c>
      <c r="J561" s="38">
        <f t="shared" ca="1" si="18"/>
        <v>41091</v>
      </c>
      <c r="K561" s="39">
        <f ca="1">IF(J561&gt;$J$2,1,IF(B561=B562,1*K562,B561*K562)/VLOOKUP(J561,Moeda!A$3:D$24,4,TRUE))</f>
        <v>1.8469803373586169</v>
      </c>
      <c r="L561" s="18">
        <f ca="1">VLOOKUP(J561,Moeda!A$3:D$24,4,TRUE)</f>
        <v>1</v>
      </c>
    </row>
    <row r="562" spans="1:12" ht="20.100000000000001" customHeight="1" x14ac:dyDescent="0.2">
      <c r="A562" s="34">
        <v>41122</v>
      </c>
      <c r="B562" s="35">
        <f>IF($A562&gt;=$F$2,VLOOKUP($A562,'IPCA-E'!$A$3:$F$1000,3,FALSE),VLOOKUP($A562,FADT!$A$3:$C$1000,3,FALSE))</f>
        <v>1.0039011799999999</v>
      </c>
      <c r="C562" s="40">
        <f>IF($A562&gt;=$F$2,VLOOKUP($A562,'IPCA-E'!$A$3:$F$1000,4,FALSE),VLOOKUP($A562,FADT!$A$3:$C$1000,2,FALSE))</f>
        <v>0.3901</v>
      </c>
      <c r="D562" s="35">
        <f t="shared" si="19"/>
        <v>1.8409058267658045</v>
      </c>
      <c r="I562" s="24">
        <v>560</v>
      </c>
      <c r="J562" s="38">
        <f t="shared" ca="1" si="18"/>
        <v>41122</v>
      </c>
      <c r="K562" s="39">
        <f ca="1">IF(J562&gt;$J$2,1,IF(B562=B563,1*K563,B562*K563)/VLOOKUP(J562,Moeda!A$3:D$24,4,TRUE))</f>
        <v>1.8409058267658045</v>
      </c>
      <c r="L562" s="18">
        <f ca="1">VLOOKUP(J562,Moeda!A$3:D$24,4,TRUE)</f>
        <v>1</v>
      </c>
    </row>
    <row r="563" spans="1:12" ht="20.100000000000001" customHeight="1" x14ac:dyDescent="0.2">
      <c r="A563" s="34">
        <v>41153</v>
      </c>
      <c r="B563" s="35">
        <f>IF($A563&gt;=$F$2,VLOOKUP($A563,'IPCA-E'!$A$3:$F$1000,3,FALSE),VLOOKUP($A563,FADT!$A$3:$C$1000,3,FALSE))</f>
        <v>1.0048008900000001</v>
      </c>
      <c r="C563" s="40">
        <f>IF($A563&gt;=$F$2,VLOOKUP($A563,'IPCA-E'!$A$3:$F$1000,4,FALSE),VLOOKUP($A563,FADT!$A$3:$C$1000,2,FALSE))</f>
        <v>0.48010000000000003</v>
      </c>
      <c r="D563" s="35">
        <f t="shared" si="19"/>
        <v>1.8337520300213259</v>
      </c>
      <c r="I563" s="24">
        <v>561</v>
      </c>
      <c r="J563" s="38">
        <f t="shared" ca="1" si="18"/>
        <v>41153</v>
      </c>
      <c r="K563" s="39">
        <f ca="1">IF(J563&gt;$J$2,1,IF(B563=B564,1*K564,B563*K564)/VLOOKUP(J563,Moeda!A$3:D$24,4,TRUE))</f>
        <v>1.8337520300213259</v>
      </c>
      <c r="L563" s="18">
        <f ca="1">VLOOKUP(J563,Moeda!A$3:D$24,4,TRUE)</f>
        <v>1</v>
      </c>
    </row>
    <row r="564" spans="1:12" ht="20.100000000000001" customHeight="1" x14ac:dyDescent="0.2">
      <c r="A564" s="34">
        <v>41183</v>
      </c>
      <c r="B564" s="35">
        <f>IF($A564&gt;=$F$2,VLOOKUP($A564,'IPCA-E'!$A$3:$F$1000,3,FALSE),VLOOKUP($A564,FADT!$A$3:$C$1000,3,FALSE))</f>
        <v>1.00650068</v>
      </c>
      <c r="C564" s="40">
        <f>IF($A564&gt;=$F$2,VLOOKUP($A564,'IPCA-E'!$A$3:$F$1000,4,FALSE),VLOOKUP($A564,FADT!$A$3:$C$1000,2,FALSE))</f>
        <v>0.65010000000000001</v>
      </c>
      <c r="D564" s="35">
        <f t="shared" si="19"/>
        <v>1.8249904516120858</v>
      </c>
      <c r="I564" s="24">
        <v>562</v>
      </c>
      <c r="J564" s="38">
        <f t="shared" ca="1" si="18"/>
        <v>41183</v>
      </c>
      <c r="K564" s="39">
        <f ca="1">IF(J564&gt;$J$2,1,IF(B564=B565,1*K565,B564*K565)/VLOOKUP(J564,Moeda!A$3:D$24,4,TRUE))</f>
        <v>1.8249904516120858</v>
      </c>
      <c r="L564" s="18">
        <f ca="1">VLOOKUP(J564,Moeda!A$3:D$24,4,TRUE)</f>
        <v>1</v>
      </c>
    </row>
    <row r="565" spans="1:12" ht="20.100000000000001" customHeight="1" x14ac:dyDescent="0.2">
      <c r="A565" s="34">
        <v>41214</v>
      </c>
      <c r="B565" s="35">
        <f>IF($A565&gt;=$F$2,VLOOKUP($A565,'IPCA-E'!$A$3:$F$1000,3,FALSE),VLOOKUP($A565,FADT!$A$3:$C$1000,3,FALSE))</f>
        <v>1.00539899</v>
      </c>
      <c r="C565" s="40">
        <f>IF($A565&gt;=$F$2,VLOOKUP($A565,'IPCA-E'!$A$3:$F$1000,4,FALSE),VLOOKUP($A565,FADT!$A$3:$C$1000,2,FALSE))</f>
        <v>0.53990000000000005</v>
      </c>
      <c r="D565" s="35">
        <f t="shared" si="19"/>
        <v>1.8132033965561611</v>
      </c>
      <c r="I565" s="24">
        <v>563</v>
      </c>
      <c r="J565" s="38">
        <f t="shared" ca="1" si="18"/>
        <v>41214</v>
      </c>
      <c r="K565" s="39">
        <f ca="1">IF(J565&gt;$J$2,1,IF(B565=B566,1*K566,B565*K566)/VLOOKUP(J565,Moeda!A$3:D$24,4,TRUE))</f>
        <v>1.8132033965561611</v>
      </c>
      <c r="L565" s="18">
        <f ca="1">VLOOKUP(J565,Moeda!A$3:D$24,4,TRUE)</f>
        <v>1</v>
      </c>
    </row>
    <row r="566" spans="1:12" ht="20.100000000000001" customHeight="1" x14ac:dyDescent="0.2">
      <c r="A566" s="34">
        <v>41244</v>
      </c>
      <c r="B566" s="35">
        <f>IF($A566&gt;=$F$2,VLOOKUP($A566,'IPCA-E'!$A$3:$F$1000,3,FALSE),VLOOKUP($A566,FADT!$A$3:$C$1000,3,FALSE))</f>
        <v>1.0069010199999999</v>
      </c>
      <c r="C566" s="40">
        <f>IF($A566&gt;=$F$2,VLOOKUP($A566,'IPCA-E'!$A$3:$F$1000,4,FALSE),VLOOKUP($A566,FADT!$A$3:$C$1000,2,FALSE))</f>
        <v>0.69010000000000005</v>
      </c>
      <c r="D566" s="35">
        <f t="shared" si="19"/>
        <v>1.8034664989629252</v>
      </c>
      <c r="I566" s="24">
        <v>564</v>
      </c>
      <c r="J566" s="38">
        <f t="shared" ca="1" si="18"/>
        <v>41244</v>
      </c>
      <c r="K566" s="39">
        <f ca="1">IF(J566&gt;$J$2,1,IF(B566=B567,1*K567,B566*K567)/VLOOKUP(J566,Moeda!A$3:D$24,4,TRUE))</f>
        <v>1.8034664989629252</v>
      </c>
      <c r="L566" s="18">
        <f ca="1">VLOOKUP(J566,Moeda!A$3:D$24,4,TRUE)</f>
        <v>1</v>
      </c>
    </row>
    <row r="567" spans="1:12" ht="20.100000000000001" customHeight="1" x14ac:dyDescent="0.2">
      <c r="A567" s="34">
        <v>41275</v>
      </c>
      <c r="B567" s="35">
        <f>IF($A567&gt;=$F$2,VLOOKUP($A567,'IPCA-E'!$A$3:$F$1000,3,FALSE),VLOOKUP($A567,FADT!$A$3:$C$1000,3,FALSE))</f>
        <v>1.0087997799999999</v>
      </c>
      <c r="C567" s="40">
        <f>IF($A567&gt;=$F$2,VLOOKUP($A567,'IPCA-E'!$A$3:$F$1000,4,FALSE),VLOOKUP($A567,FADT!$A$3:$C$1000,2,FALSE))</f>
        <v>0.88</v>
      </c>
      <c r="D567" s="35">
        <f t="shared" si="19"/>
        <v>1.7911060403563057</v>
      </c>
      <c r="I567" s="24">
        <v>565</v>
      </c>
      <c r="J567" s="38">
        <f t="shared" ca="1" si="18"/>
        <v>41275</v>
      </c>
      <c r="K567" s="39">
        <f ca="1">IF(J567&gt;$J$2,1,IF(B567=B568,1*K568,B567*K568)/VLOOKUP(J567,Moeda!A$3:D$24,4,TRUE))</f>
        <v>1.7911060403563057</v>
      </c>
      <c r="L567" s="18">
        <f ca="1">VLOOKUP(J567,Moeda!A$3:D$24,4,TRUE)</f>
        <v>1</v>
      </c>
    </row>
    <row r="568" spans="1:12" ht="20.100000000000001" customHeight="1" x14ac:dyDescent="0.2">
      <c r="A568" s="34">
        <v>41306</v>
      </c>
      <c r="B568" s="35">
        <f>IF($A568&gt;=$F$2,VLOOKUP($A568,'IPCA-E'!$A$3:$F$1000,3,FALSE),VLOOKUP($A568,FADT!$A$3:$C$1000,3,FALSE))</f>
        <v>1.0067995599999999</v>
      </c>
      <c r="C568" s="40">
        <f>IF($A568&gt;=$F$2,VLOOKUP($A568,'IPCA-E'!$A$3:$F$1000,4,FALSE),VLOOKUP($A568,FADT!$A$3:$C$1000,2,FALSE))</f>
        <v>0.68</v>
      </c>
      <c r="D568" s="35">
        <f t="shared" si="19"/>
        <v>1.7754821877105345</v>
      </c>
      <c r="I568" s="24">
        <v>566</v>
      </c>
      <c r="J568" s="38">
        <f t="shared" ca="1" si="18"/>
        <v>41306</v>
      </c>
      <c r="K568" s="39">
        <f ca="1">IF(J568&gt;$J$2,1,IF(B568=B569,1*K569,B568*K569)/VLOOKUP(J568,Moeda!A$3:D$24,4,TRUE))</f>
        <v>1.7754821877105345</v>
      </c>
      <c r="L568" s="18">
        <f ca="1">VLOOKUP(J568,Moeda!A$3:D$24,4,TRUE)</f>
        <v>1</v>
      </c>
    </row>
    <row r="569" spans="1:12" ht="20.100000000000001" customHeight="1" x14ac:dyDescent="0.2">
      <c r="A569" s="34">
        <v>41334</v>
      </c>
      <c r="B569" s="35">
        <f>IF($A569&gt;=$F$2,VLOOKUP($A569,'IPCA-E'!$A$3:$F$1000,3,FALSE),VLOOKUP($A569,FADT!$A$3:$C$1000,3,FALSE))</f>
        <v>1.00489904</v>
      </c>
      <c r="C569" s="40">
        <f>IF($A569&gt;=$F$2,VLOOKUP($A569,'IPCA-E'!$A$3:$F$1000,4,FALSE),VLOOKUP($A569,FADT!$A$3:$C$1000,2,FALSE))</f>
        <v>0.4899</v>
      </c>
      <c r="D569" s="35">
        <f t="shared" si="19"/>
        <v>1.7634912233280422</v>
      </c>
      <c r="I569" s="24">
        <v>567</v>
      </c>
      <c r="J569" s="38">
        <f t="shared" ca="1" si="18"/>
        <v>41334</v>
      </c>
      <c r="K569" s="39">
        <f ca="1">IF(J569&gt;$J$2,1,IF(B569=B570,1*K570,B569*K570)/VLOOKUP(J569,Moeda!A$3:D$24,4,TRUE))</f>
        <v>1.7634912233280422</v>
      </c>
      <c r="L569" s="18">
        <f ca="1">VLOOKUP(J569,Moeda!A$3:D$24,4,TRUE)</f>
        <v>1</v>
      </c>
    </row>
    <row r="570" spans="1:12" ht="20.100000000000001" customHeight="1" x14ac:dyDescent="0.2">
      <c r="A570" s="34">
        <v>41365</v>
      </c>
      <c r="B570" s="35">
        <f>IF($A570&gt;=$F$2,VLOOKUP($A570,'IPCA-E'!$A$3:$F$1000,3,FALSE),VLOOKUP($A570,FADT!$A$3:$C$1000,3,FALSE))</f>
        <v>1.0051003000000001</v>
      </c>
      <c r="C570" s="40">
        <f>IF($A570&gt;=$F$2,VLOOKUP($A570,'IPCA-E'!$A$3:$F$1000,4,FALSE),VLOOKUP($A570,FADT!$A$3:$C$1000,2,FALSE))</f>
        <v>0.51</v>
      </c>
      <c r="D570" s="35">
        <f t="shared" si="19"/>
        <v>1.7548939277800906</v>
      </c>
      <c r="I570" s="24">
        <v>568</v>
      </c>
      <c r="J570" s="38">
        <f t="shared" ca="1" si="18"/>
        <v>41365</v>
      </c>
      <c r="K570" s="39">
        <f ca="1">IF(J570&gt;$J$2,1,IF(B570=B571,1*K571,B570*K571)/VLOOKUP(J570,Moeda!A$3:D$24,4,TRUE))</f>
        <v>1.7548939277800906</v>
      </c>
      <c r="L570" s="18">
        <f ca="1">VLOOKUP(J570,Moeda!A$3:D$24,4,TRUE)</f>
        <v>1</v>
      </c>
    </row>
    <row r="571" spans="1:12" ht="20.100000000000001" customHeight="1" x14ac:dyDescent="0.2">
      <c r="A571" s="34">
        <v>41395</v>
      </c>
      <c r="B571" s="35">
        <f>IF($A571&gt;=$F$2,VLOOKUP($A571,'IPCA-E'!$A$3:$F$1000,3,FALSE),VLOOKUP($A571,FADT!$A$3:$C$1000,3,FALSE))</f>
        <v>1.00459878</v>
      </c>
      <c r="C571" s="40">
        <f>IF($A571&gt;=$F$2,VLOOKUP($A571,'IPCA-E'!$A$3:$F$1000,4,FALSE),VLOOKUP($A571,FADT!$A$3:$C$1000,2,FALSE))</f>
        <v>0.45989999999999998</v>
      </c>
      <c r="D571" s="35">
        <f t="shared" si="19"/>
        <v>1.745988860793386</v>
      </c>
      <c r="I571" s="24">
        <v>569</v>
      </c>
      <c r="J571" s="38">
        <f t="shared" ca="1" si="18"/>
        <v>41395</v>
      </c>
      <c r="K571" s="39">
        <f ca="1">IF(J571&gt;$J$2,1,IF(B571=B572,1*K572,B571*K572)/VLOOKUP(J571,Moeda!A$3:D$24,4,TRUE))</f>
        <v>1.745988860793386</v>
      </c>
      <c r="L571" s="18">
        <f ca="1">VLOOKUP(J571,Moeda!A$3:D$24,4,TRUE)</f>
        <v>1</v>
      </c>
    </row>
    <row r="572" spans="1:12" ht="20.100000000000001" customHeight="1" x14ac:dyDescent="0.2">
      <c r="A572" s="34">
        <v>41426</v>
      </c>
      <c r="B572" s="35">
        <f>IF($A572&gt;=$F$2,VLOOKUP($A572,'IPCA-E'!$A$3:$F$1000,3,FALSE),VLOOKUP($A572,FADT!$A$3:$C$1000,3,FALSE))</f>
        <v>1.0037987100000001</v>
      </c>
      <c r="C572" s="40">
        <f>IF($A572&gt;=$F$2,VLOOKUP($A572,'IPCA-E'!$A$3:$F$1000,4,FALSE),VLOOKUP($A572,FADT!$A$3:$C$1000,2,FALSE))</f>
        <v>0.37990000000000002</v>
      </c>
      <c r="D572" s="35">
        <f t="shared" si="19"/>
        <v>1.7379961986350272</v>
      </c>
      <c r="I572" s="24">
        <v>570</v>
      </c>
      <c r="J572" s="38">
        <f t="shared" ca="1" si="18"/>
        <v>41426</v>
      </c>
      <c r="K572" s="39">
        <f ca="1">IF(J572&gt;$J$2,1,IF(B572=B573,1*K573,B572*K573)/VLOOKUP(J572,Moeda!A$3:D$24,4,TRUE))</f>
        <v>1.7379961986350272</v>
      </c>
      <c r="L572" s="18">
        <f ca="1">VLOOKUP(J572,Moeda!A$3:D$24,4,TRUE)</f>
        <v>1</v>
      </c>
    </row>
    <row r="573" spans="1:12" ht="20.100000000000001" customHeight="1" x14ac:dyDescent="0.2">
      <c r="A573" s="34">
        <v>41456</v>
      </c>
      <c r="B573" s="35">
        <f>IF($A573&gt;=$F$2,VLOOKUP($A573,'IPCA-E'!$A$3:$F$1000,3,FALSE),VLOOKUP($A573,FADT!$A$3:$C$1000,3,FALSE))</f>
        <v>1.0006992800000001</v>
      </c>
      <c r="C573" s="40">
        <f>IF($A573&gt;=$F$2,VLOOKUP($A573,'IPCA-E'!$A$3:$F$1000,4,FALSE),VLOOKUP($A573,FADT!$A$3:$C$1000,2,FALSE))</f>
        <v>6.9900000000000004E-2</v>
      </c>
      <c r="D573" s="35">
        <f t="shared" si="19"/>
        <v>1.7314190398142941</v>
      </c>
      <c r="I573" s="24">
        <v>571</v>
      </c>
      <c r="J573" s="38">
        <f t="shared" ca="1" si="18"/>
        <v>41456</v>
      </c>
      <c r="K573" s="39">
        <f ca="1">IF(J573&gt;$J$2,1,IF(B573=B574,1*K574,B573*K574)/VLOOKUP(J573,Moeda!A$3:D$24,4,TRUE))</f>
        <v>1.7314190398142941</v>
      </c>
      <c r="L573" s="18">
        <f ca="1">VLOOKUP(J573,Moeda!A$3:D$24,4,TRUE)</f>
        <v>1</v>
      </c>
    </row>
    <row r="574" spans="1:12" ht="20.100000000000001" customHeight="1" x14ac:dyDescent="0.2">
      <c r="A574" s="34">
        <v>41487</v>
      </c>
      <c r="B574" s="35">
        <f>IF($A574&gt;=$F$2,VLOOKUP($A574,'IPCA-E'!$A$3:$F$1000,3,FALSE),VLOOKUP($A574,FADT!$A$3:$C$1000,3,FALSE))</f>
        <v>1.00160037</v>
      </c>
      <c r="C574" s="40">
        <f>IF($A574&gt;=$F$2,VLOOKUP($A574,'IPCA-E'!$A$3:$F$1000,4,FALSE),VLOOKUP($A574,FADT!$A$3:$C$1000,2,FALSE))</f>
        <v>0.16</v>
      </c>
      <c r="D574" s="35">
        <f t="shared" si="19"/>
        <v>1.730209139167457</v>
      </c>
      <c r="I574" s="24">
        <v>572</v>
      </c>
      <c r="J574" s="38">
        <f t="shared" ca="1" si="18"/>
        <v>41487</v>
      </c>
      <c r="K574" s="39">
        <f ca="1">IF(J574&gt;$J$2,1,IF(B574=B575,1*K575,B574*K575)/VLOOKUP(J574,Moeda!A$3:D$24,4,TRUE))</f>
        <v>1.730209139167457</v>
      </c>
      <c r="L574" s="18">
        <f ca="1">VLOOKUP(J574,Moeda!A$3:D$24,4,TRUE)</f>
        <v>1</v>
      </c>
    </row>
    <row r="575" spans="1:12" ht="20.100000000000001" customHeight="1" x14ac:dyDescent="0.2">
      <c r="A575" s="34">
        <v>41518</v>
      </c>
      <c r="B575" s="35">
        <f>IF($A575&gt;=$F$2,VLOOKUP($A575,'IPCA-E'!$A$3:$F$1000,3,FALSE),VLOOKUP($A575,FADT!$A$3:$C$1000,3,FALSE))</f>
        <v>1.0027004100000001</v>
      </c>
      <c r="C575" s="40">
        <f>IF($A575&gt;=$F$2,VLOOKUP($A575,'IPCA-E'!$A$3:$F$1000,4,FALSE),VLOOKUP($A575,FADT!$A$3:$C$1000,2,FALSE))</f>
        <v>0.27</v>
      </c>
      <c r="D575" s="35">
        <f t="shared" si="19"/>
        <v>1.7274445886710854</v>
      </c>
      <c r="I575" s="24">
        <v>573</v>
      </c>
      <c r="J575" s="38">
        <f t="shared" ca="1" si="18"/>
        <v>41518</v>
      </c>
      <c r="K575" s="39">
        <f ca="1">IF(J575&gt;$J$2,1,IF(B575=B576,1*K576,B575*K576)/VLOOKUP(J575,Moeda!A$3:D$24,4,TRUE))</f>
        <v>1.7274445886710854</v>
      </c>
      <c r="L575" s="18">
        <f ca="1">VLOOKUP(J575,Moeda!A$3:D$24,4,TRUE)</f>
        <v>1</v>
      </c>
    </row>
    <row r="576" spans="1:12" ht="20.100000000000001" customHeight="1" x14ac:dyDescent="0.2">
      <c r="A576" s="34">
        <v>41548</v>
      </c>
      <c r="B576" s="35">
        <f>IF($A576&gt;=$F$2,VLOOKUP($A576,'IPCA-E'!$A$3:$F$1000,3,FALSE),VLOOKUP($A576,FADT!$A$3:$C$1000,3,FALSE))</f>
        <v>1.00479962</v>
      </c>
      <c r="C576" s="40">
        <f>IF($A576&gt;=$F$2,VLOOKUP($A576,'IPCA-E'!$A$3:$F$1000,4,FALSE),VLOOKUP($A576,FADT!$A$3:$C$1000,2,FALSE))</f>
        <v>0.48</v>
      </c>
      <c r="D576" s="35">
        <f t="shared" si="19"/>
        <v>1.7227923430001242</v>
      </c>
      <c r="I576" s="24">
        <v>574</v>
      </c>
      <c r="J576" s="38">
        <f t="shared" ca="1" si="18"/>
        <v>41548</v>
      </c>
      <c r="K576" s="39">
        <f ca="1">IF(J576&gt;$J$2,1,IF(B576=B577,1*K577,B576*K577)/VLOOKUP(J576,Moeda!A$3:D$24,4,TRUE))</f>
        <v>1.7227923430001242</v>
      </c>
      <c r="L576" s="18">
        <f ca="1">VLOOKUP(J576,Moeda!A$3:D$24,4,TRUE)</f>
        <v>1</v>
      </c>
    </row>
    <row r="577" spans="1:12" ht="20.100000000000001" customHeight="1" x14ac:dyDescent="0.2">
      <c r="A577" s="34">
        <v>41579</v>
      </c>
      <c r="B577" s="35">
        <f>IF($A577&gt;=$F$2,VLOOKUP($A577,'IPCA-E'!$A$3:$F$1000,3,FALSE),VLOOKUP($A577,FADT!$A$3:$C$1000,3,FALSE))</f>
        <v>1.0056999900000001</v>
      </c>
      <c r="C577" s="40">
        <f>IF($A577&gt;=$F$2,VLOOKUP($A577,'IPCA-E'!$A$3:$F$1000,4,FALSE),VLOOKUP($A577,FADT!$A$3:$C$1000,2,FALSE))</f>
        <v>0.56999999999999995</v>
      </c>
      <c r="D577" s="35">
        <f t="shared" si="19"/>
        <v>1.714563091693968</v>
      </c>
      <c r="I577" s="24">
        <v>575</v>
      </c>
      <c r="J577" s="38">
        <f t="shared" ca="1" si="18"/>
        <v>41579</v>
      </c>
      <c r="K577" s="39">
        <f ca="1">IF(J577&gt;$J$2,1,IF(B577=B578,1*K578,B577*K578)/VLOOKUP(J577,Moeda!A$3:D$24,4,TRUE))</f>
        <v>1.714563091693968</v>
      </c>
      <c r="L577" s="18">
        <f ca="1">VLOOKUP(J577,Moeda!A$3:D$24,4,TRUE)</f>
        <v>1</v>
      </c>
    </row>
    <row r="578" spans="1:12" ht="20.100000000000001" customHeight="1" x14ac:dyDescent="0.2">
      <c r="A578" s="34">
        <v>41609</v>
      </c>
      <c r="B578" s="35">
        <f>IF($A578&gt;=$F$2,VLOOKUP($A578,'IPCA-E'!$A$3:$F$1000,3,FALSE),VLOOKUP($A578,FADT!$A$3:$C$1000,3,FALSE))</f>
        <v>1.00750111</v>
      </c>
      <c r="C578" s="40">
        <f>IF($A578&gt;=$F$2,VLOOKUP($A578,'IPCA-E'!$A$3:$F$1000,4,FALSE),VLOOKUP($A578,FADT!$A$3:$C$1000,2,FALSE))</f>
        <v>0.75009999999999999</v>
      </c>
      <c r="D578" s="35">
        <f t="shared" si="19"/>
        <v>1.7048454894525433</v>
      </c>
      <c r="I578" s="24">
        <v>576</v>
      </c>
      <c r="J578" s="38">
        <f t="shared" ca="1" si="18"/>
        <v>41609</v>
      </c>
      <c r="K578" s="39">
        <f ca="1">IF(J578&gt;$J$2,1,IF(B578=B579,1*K579,B578*K579)/VLOOKUP(J578,Moeda!A$3:D$24,4,TRUE))</f>
        <v>1.7048454894525433</v>
      </c>
      <c r="L578" s="18">
        <f ca="1">VLOOKUP(J578,Moeda!A$3:D$24,4,TRUE)</f>
        <v>1</v>
      </c>
    </row>
    <row r="579" spans="1:12" ht="20.100000000000001" customHeight="1" x14ac:dyDescent="0.2">
      <c r="A579" s="34">
        <v>41640</v>
      </c>
      <c r="B579" s="35">
        <f>IF($A579&gt;=$F$2,VLOOKUP($A579,'IPCA-E'!$A$3:$F$1000,3,FALSE),VLOOKUP($A579,FADT!$A$3:$C$1000,3,FALSE))</f>
        <v>1.0067002</v>
      </c>
      <c r="C579" s="40">
        <f>IF($A579&gt;=$F$2,VLOOKUP($A579,'IPCA-E'!$A$3:$F$1000,4,FALSE),VLOOKUP($A579,FADT!$A$3:$C$1000,2,FALSE))</f>
        <v>0.67</v>
      </c>
      <c r="D579" s="35">
        <f t="shared" si="19"/>
        <v>1.6921524676558852</v>
      </c>
      <c r="I579" s="24">
        <v>577</v>
      </c>
      <c r="J579" s="38">
        <f t="shared" ref="J579:J642" ca="1" si="20">IF(CELL("tipo",B579)="v",A579,"")</f>
        <v>41640</v>
      </c>
      <c r="K579" s="39">
        <f ca="1">IF(J579&gt;$J$2,1,IF(B579=B580,1*K580,B579*K580)/VLOOKUP(J579,Moeda!A$3:D$24,4,TRUE))</f>
        <v>1.6921524676558852</v>
      </c>
      <c r="L579" s="18">
        <f ca="1">VLOOKUP(J579,Moeda!A$3:D$24,4,TRUE)</f>
        <v>1</v>
      </c>
    </row>
    <row r="580" spans="1:12" ht="20.100000000000001" customHeight="1" x14ac:dyDescent="0.2">
      <c r="A580" s="34">
        <v>41671</v>
      </c>
      <c r="B580" s="35">
        <f>IF($A580&gt;=$F$2,VLOOKUP($A580,'IPCA-E'!$A$3:$F$1000,3,FALSE),VLOOKUP($A580,FADT!$A$3:$C$1000,3,FALSE))</f>
        <v>1.00699904</v>
      </c>
      <c r="C580" s="40">
        <f>IF($A580&gt;=$F$2,VLOOKUP($A580,'IPCA-E'!$A$3:$F$1000,4,FALSE),VLOOKUP($A580,FADT!$A$3:$C$1000,2,FALSE))</f>
        <v>0.69989999999999997</v>
      </c>
      <c r="D580" s="35">
        <f t="shared" si="19"/>
        <v>1.6808901673565626</v>
      </c>
      <c r="I580" s="24">
        <v>578</v>
      </c>
      <c r="J580" s="38">
        <f t="shared" ca="1" si="20"/>
        <v>41671</v>
      </c>
      <c r="K580" s="39">
        <f ca="1">IF(J580&gt;$J$2,1,IF(B580=B581,1*K581,B580*K581)/VLOOKUP(J580,Moeda!A$3:D$24,4,TRUE))</f>
        <v>1.6808901673565626</v>
      </c>
      <c r="L580" s="18">
        <f ca="1">VLOOKUP(J580,Moeda!A$3:D$24,4,TRUE)</f>
        <v>1</v>
      </c>
    </row>
    <row r="581" spans="1:12" ht="20.100000000000001" customHeight="1" x14ac:dyDescent="0.2">
      <c r="A581" s="34">
        <v>41699</v>
      </c>
      <c r="B581" s="35">
        <f>IF($A581&gt;=$F$2,VLOOKUP($A581,'IPCA-E'!$A$3:$F$1000,3,FALSE),VLOOKUP($A581,FADT!$A$3:$C$1000,3,FALSE))</f>
        <v>1.0072993699999999</v>
      </c>
      <c r="C581" s="40">
        <f>IF($A581&gt;=$F$2,VLOOKUP($A581,'IPCA-E'!$A$3:$F$1000,4,FALSE),VLOOKUP($A581,FADT!$A$3:$C$1000,2,FALSE))</f>
        <v>0.72989999999999999</v>
      </c>
      <c r="D581" s="35">
        <f t="shared" si="19"/>
        <v>1.6692073185656291</v>
      </c>
      <c r="I581" s="24">
        <v>579</v>
      </c>
      <c r="J581" s="38">
        <f t="shared" ca="1" si="20"/>
        <v>41699</v>
      </c>
      <c r="K581" s="39">
        <f ca="1">IF(J581&gt;$J$2,1,IF(B581=B582,1*K582,B581*K582)/VLOOKUP(J581,Moeda!A$3:D$24,4,TRUE))</f>
        <v>1.6692073185656291</v>
      </c>
      <c r="L581" s="18">
        <f ca="1">VLOOKUP(J581,Moeda!A$3:D$24,4,TRUE)</f>
        <v>1</v>
      </c>
    </row>
    <row r="582" spans="1:12" ht="20.100000000000001" customHeight="1" x14ac:dyDescent="0.2">
      <c r="A582" s="34">
        <v>41730</v>
      </c>
      <c r="B582" s="35">
        <f>IF($A582&gt;=$F$2,VLOOKUP($A582,'IPCA-E'!$A$3:$F$1000,3,FALSE),VLOOKUP($A582,FADT!$A$3:$C$1000,3,FALSE))</f>
        <v>1.00780026</v>
      </c>
      <c r="C582" s="40">
        <f>IF($A582&gt;=$F$2,VLOOKUP($A582,'IPCA-E'!$A$3:$F$1000,4,FALSE),VLOOKUP($A582,FADT!$A$3:$C$1000,2,FALSE))</f>
        <v>0.78</v>
      </c>
      <c r="D582" s="35">
        <f t="shared" si="19"/>
        <v>1.6571114489683729</v>
      </c>
      <c r="E582" s="57"/>
      <c r="F582" s="58"/>
      <c r="I582" s="24">
        <v>580</v>
      </c>
      <c r="J582" s="38">
        <f t="shared" ca="1" si="20"/>
        <v>41730</v>
      </c>
      <c r="K582" s="39">
        <f ca="1">IF(J582&gt;$J$2,1,IF(B582=B583,1*K583,B582*K583)/VLOOKUP(J582,Moeda!A$3:D$24,4,TRUE))</f>
        <v>1.6571114489683729</v>
      </c>
      <c r="L582" s="18">
        <f ca="1">VLOOKUP(J582,Moeda!A$3:D$24,4,TRUE)</f>
        <v>1</v>
      </c>
    </row>
    <row r="583" spans="1:12" ht="20.100000000000001" customHeight="1" x14ac:dyDescent="0.2">
      <c r="A583" s="34">
        <v>41760</v>
      </c>
      <c r="B583" s="35">
        <f>IF($A583&gt;=$F$2,VLOOKUP($A583,'IPCA-E'!$A$3:$F$1000,3,FALSE),VLOOKUP($A583,FADT!$A$3:$C$1000,3,FALSE))</f>
        <v>1.00579971</v>
      </c>
      <c r="C583" s="40">
        <f>IF($A583&gt;=$F$2,VLOOKUP($A583,'IPCA-E'!$A$3:$F$1000,4,FALSE),VLOOKUP($A583,FADT!$A$3:$C$1000,2,FALSE))</f>
        <v>0.57999999999999996</v>
      </c>
      <c r="D583" s="35">
        <f t="shared" si="19"/>
        <v>1.6442855938223047</v>
      </c>
      <c r="I583" s="24">
        <v>581</v>
      </c>
      <c r="J583" s="38">
        <f t="shared" ca="1" si="20"/>
        <v>41760</v>
      </c>
      <c r="K583" s="39">
        <f ca="1">IF(J583&gt;$J$2,1,IF(B583=B584,1*K584,B583*K584)/VLOOKUP(J583,Moeda!A$3:D$24,4,TRUE))</f>
        <v>1.6442855938223047</v>
      </c>
      <c r="L583" s="18">
        <f ca="1">VLOOKUP(J583,Moeda!A$3:D$24,4,TRUE)</f>
        <v>1</v>
      </c>
    </row>
    <row r="584" spans="1:12" ht="20.100000000000001" customHeight="1" x14ac:dyDescent="0.2">
      <c r="A584" s="34">
        <v>41791</v>
      </c>
      <c r="B584" s="35">
        <f>IF($A584&gt;=$F$2,VLOOKUP($A584,'IPCA-E'!$A$3:$F$1000,3,FALSE),VLOOKUP($A584,FADT!$A$3:$C$1000,3,FALSE))</f>
        <v>1.0046994899999999</v>
      </c>
      <c r="C584" s="40">
        <f>IF($A584&gt;=$F$2,VLOOKUP($A584,'IPCA-E'!$A$3:$F$1000,4,FALSE),VLOOKUP($A584,FADT!$A$3:$C$1000,2,FALSE))</f>
        <v>0.46989999999999998</v>
      </c>
      <c r="D584" s="35">
        <f t="shared" si="19"/>
        <v>1.6348042035350205</v>
      </c>
      <c r="I584" s="24">
        <v>582</v>
      </c>
      <c r="J584" s="38">
        <f t="shared" ca="1" si="20"/>
        <v>41791</v>
      </c>
      <c r="K584" s="39">
        <f ca="1">IF(J584&gt;$J$2,1,IF(B584=B585,1*K585,B584*K585)/VLOOKUP(J584,Moeda!A$3:D$24,4,TRUE))</f>
        <v>1.6348042035350205</v>
      </c>
      <c r="L584" s="18">
        <f ca="1">VLOOKUP(J584,Moeda!A$3:D$24,4,TRUE)</f>
        <v>1</v>
      </c>
    </row>
    <row r="585" spans="1:12" ht="20.100000000000001" customHeight="1" x14ac:dyDescent="0.2">
      <c r="A585" s="34">
        <v>41821</v>
      </c>
      <c r="B585" s="35">
        <f>IF($A585&gt;=$F$2,VLOOKUP($A585,'IPCA-E'!$A$3:$F$1000,3,FALSE),VLOOKUP($A585,FADT!$A$3:$C$1000,3,FALSE))</f>
        <v>1.0017009100000001</v>
      </c>
      <c r="C585" s="40">
        <f>IF($A585&gt;=$F$2,VLOOKUP($A585,'IPCA-E'!$A$3:$F$1000,4,FALSE),VLOOKUP($A585,FADT!$A$3:$C$1000,2,FALSE))</f>
        <v>0.1701</v>
      </c>
      <c r="D585" s="35">
        <f t="shared" si="19"/>
        <v>1.627157393635206</v>
      </c>
      <c r="I585" s="24">
        <v>583</v>
      </c>
      <c r="J585" s="38">
        <f t="shared" ca="1" si="20"/>
        <v>41821</v>
      </c>
      <c r="K585" s="39">
        <f ca="1">IF(J585&gt;$J$2,1,IF(B585=B586,1*K586,B585*K586)/VLOOKUP(J585,Moeda!A$3:D$24,4,TRUE))</f>
        <v>1.627157393635206</v>
      </c>
      <c r="L585" s="18">
        <f ca="1">VLOOKUP(J585,Moeda!A$3:D$24,4,TRUE)</f>
        <v>1</v>
      </c>
    </row>
    <row r="586" spans="1:12" ht="20.100000000000001" customHeight="1" x14ac:dyDescent="0.2">
      <c r="A586" s="34">
        <v>41852</v>
      </c>
      <c r="B586" s="35">
        <f>IF($A586&gt;=$F$2,VLOOKUP($A586,'IPCA-E'!$A$3:$F$1000,3,FALSE),VLOOKUP($A586,FADT!$A$3:$C$1000,3,FALSE))</f>
        <v>1.00139958</v>
      </c>
      <c r="C586" s="40">
        <f>IF($A586&gt;=$F$2,VLOOKUP($A586,'IPCA-E'!$A$3:$F$1000,4,FALSE),VLOOKUP($A586,FADT!$A$3:$C$1000,2,FALSE))</f>
        <v>0.14000000000000001</v>
      </c>
      <c r="D586" s="35">
        <f t="shared" si="19"/>
        <v>1.624394444879965</v>
      </c>
      <c r="I586" s="24">
        <v>584</v>
      </c>
      <c r="J586" s="38">
        <f t="shared" ca="1" si="20"/>
        <v>41852</v>
      </c>
      <c r="K586" s="39">
        <f ca="1">IF(J586&gt;$J$2,1,IF(B586=B587,1*K587,B586*K587)/VLOOKUP(J586,Moeda!A$3:D$24,4,TRUE))</f>
        <v>1.624394444879965</v>
      </c>
      <c r="L586" s="18">
        <f ca="1">VLOOKUP(J586,Moeda!A$3:D$24,4,TRUE)</f>
        <v>1</v>
      </c>
    </row>
    <row r="587" spans="1:12" ht="20.100000000000001" customHeight="1" x14ac:dyDescent="0.2">
      <c r="A587" s="34">
        <v>41883</v>
      </c>
      <c r="B587" s="35">
        <f>IF($A587&gt;=$F$2,VLOOKUP($A587,'IPCA-E'!$A$3:$F$1000,3,FALSE),VLOOKUP($A587,FADT!$A$3:$C$1000,3,FALSE))</f>
        <v>1.0039</v>
      </c>
      <c r="C587" s="40">
        <f>IF($A587&gt;=$F$2,VLOOKUP($A587,'IPCA-E'!$A$3:$F$1000,4,FALSE),VLOOKUP($A587,FADT!$A$3:$C$1000,2,FALSE))</f>
        <v>0.39</v>
      </c>
      <c r="D587" s="35">
        <f t="shared" si="19"/>
        <v>1.6221241523588068</v>
      </c>
      <c r="I587" s="24">
        <v>585</v>
      </c>
      <c r="J587" s="38">
        <f t="shared" ca="1" si="20"/>
        <v>41883</v>
      </c>
      <c r="K587" s="39">
        <f ca="1">IF(J587&gt;$J$2,1,IF(B587=B588,1*K588,B587*K588)/VLOOKUP(J587,Moeda!A$3:D$24,4,TRUE))</f>
        <v>1.6221241523588068</v>
      </c>
      <c r="L587" s="18">
        <f ca="1">VLOOKUP(J587,Moeda!A$3:D$24,4,TRUE)</f>
        <v>1</v>
      </c>
    </row>
    <row r="588" spans="1:12" ht="20.100000000000001" customHeight="1" x14ac:dyDescent="0.2">
      <c r="A588" s="34">
        <v>41913</v>
      </c>
      <c r="B588" s="35">
        <f>IF($A588&gt;=$F$2,VLOOKUP($A588,'IPCA-E'!$A$3:$F$1000,3,FALSE),VLOOKUP($A588,FADT!$A$3:$C$1000,3,FALSE))</f>
        <v>1.00480104</v>
      </c>
      <c r="C588" s="40">
        <f>IF($A588&gt;=$F$2,VLOOKUP($A588,'IPCA-E'!$A$3:$F$1000,4,FALSE),VLOOKUP($A588,FADT!$A$3:$C$1000,2,FALSE))</f>
        <v>0.48010000000000003</v>
      </c>
      <c r="D588" s="35">
        <f t="shared" si="19"/>
        <v>1.6158224448239933</v>
      </c>
      <c r="I588" s="24">
        <v>586</v>
      </c>
      <c r="J588" s="38">
        <f t="shared" ca="1" si="20"/>
        <v>41913</v>
      </c>
      <c r="K588" s="39">
        <f ca="1">IF(J588&gt;$J$2,1,IF(B588=B589,1*K589,B588*K589)/VLOOKUP(J588,Moeda!A$3:D$24,4,TRUE))</f>
        <v>1.6158224448239933</v>
      </c>
      <c r="L588" s="18">
        <f ca="1">VLOOKUP(J588,Moeda!A$3:D$24,4,TRUE)</f>
        <v>1</v>
      </c>
    </row>
    <row r="589" spans="1:12" ht="20.100000000000001" customHeight="1" x14ac:dyDescent="0.2">
      <c r="A589" s="34">
        <v>41944</v>
      </c>
      <c r="B589" s="35">
        <f>IF($A589&gt;=$F$2,VLOOKUP($A589,'IPCA-E'!$A$3:$F$1000,3,FALSE),VLOOKUP($A589,FADT!$A$3:$C$1000,3,FALSE))</f>
        <v>1.0038000600000001</v>
      </c>
      <c r="C589" s="40">
        <f>IF($A589&gt;=$F$2,VLOOKUP($A589,'IPCA-E'!$A$3:$F$1000,4,FALSE),VLOOKUP($A589,FADT!$A$3:$C$1000,2,FALSE))</f>
        <v>0.38</v>
      </c>
      <c r="D589" s="35">
        <f t="shared" si="19"/>
        <v>1.6081018833579166</v>
      </c>
      <c r="I589" s="24">
        <v>587</v>
      </c>
      <c r="J589" s="38">
        <f t="shared" ca="1" si="20"/>
        <v>41944</v>
      </c>
      <c r="K589" s="39">
        <f ca="1">IF(J589&gt;$J$2,1,IF(B589=B590,1*K590,B589*K590)/VLOOKUP(J589,Moeda!A$3:D$24,4,TRUE))</f>
        <v>1.6081018833579166</v>
      </c>
      <c r="L589" s="18">
        <f ca="1">VLOOKUP(J589,Moeda!A$3:D$24,4,TRUE)</f>
        <v>1</v>
      </c>
    </row>
    <row r="590" spans="1:12" ht="20.100000000000001" customHeight="1" x14ac:dyDescent="0.2">
      <c r="A590" s="34">
        <v>41974</v>
      </c>
      <c r="B590" s="35">
        <f>IF($A590&gt;=$F$2,VLOOKUP($A590,'IPCA-E'!$A$3:$F$1000,3,FALSE),VLOOKUP($A590,FADT!$A$3:$C$1000,3,FALSE))</f>
        <v>1.00790121</v>
      </c>
      <c r="C590" s="40">
        <f>IF($A590&gt;=$F$2,VLOOKUP($A590,'IPCA-E'!$A$3:$F$1000,4,FALSE),VLOOKUP($A590,FADT!$A$3:$C$1000,2,FALSE))</f>
        <v>0.79010000000000002</v>
      </c>
      <c r="D590" s="35">
        <f t="shared" si="19"/>
        <v>1.6020141335296558</v>
      </c>
      <c r="I590" s="24">
        <v>588</v>
      </c>
      <c r="J590" s="38">
        <f t="shared" ca="1" si="20"/>
        <v>41974</v>
      </c>
      <c r="K590" s="39">
        <f ca="1">IF(J590&gt;$J$2,1,IF(B590=B591,1*K591,B590*K591)/VLOOKUP(J590,Moeda!A$3:D$24,4,TRUE))</f>
        <v>1.6020141335296558</v>
      </c>
      <c r="L590" s="18">
        <f ca="1">VLOOKUP(J590,Moeda!A$3:D$24,4,TRUE)</f>
        <v>1</v>
      </c>
    </row>
    <row r="591" spans="1:12" ht="20.100000000000001" customHeight="1" x14ac:dyDescent="0.2">
      <c r="A591" s="34">
        <v>42005</v>
      </c>
      <c r="B591" s="35">
        <f>IF($A591&gt;=$F$2,VLOOKUP($A591,'IPCA-E'!$A$3:$F$1000,3,FALSE),VLOOKUP($A591,FADT!$A$3:$C$1000,3,FALSE))</f>
        <v>1.0088991</v>
      </c>
      <c r="C591" s="40">
        <f>IF($A591&gt;=$F$2,VLOOKUP($A591,'IPCA-E'!$A$3:$F$1000,4,FALSE),VLOOKUP($A591,FADT!$A$3:$C$1000,2,FALSE))</f>
        <v>0.88990000000000002</v>
      </c>
      <c r="D591" s="35">
        <f t="shared" si="19"/>
        <v>1.5894555117456957</v>
      </c>
      <c r="E591" s="56" t="s">
        <v>40</v>
      </c>
      <c r="I591" s="24">
        <v>589</v>
      </c>
      <c r="J591" s="38">
        <f t="shared" ca="1" si="20"/>
        <v>42005</v>
      </c>
      <c r="K591" s="39">
        <f ca="1">IF(J591&gt;$J$2,1,IF(B591=B592,1*K592,B591*K592)/VLOOKUP(J591,Moeda!A$3:D$24,4,TRUE))</f>
        <v>1.5894555117456957</v>
      </c>
      <c r="L591" s="18">
        <f ca="1">VLOOKUP(J591,Moeda!A$3:D$24,4,TRUE)</f>
        <v>1</v>
      </c>
    </row>
    <row r="592" spans="1:12" ht="20.100000000000001" customHeight="1" x14ac:dyDescent="0.2">
      <c r="A592" s="34">
        <v>42036</v>
      </c>
      <c r="B592" s="35">
        <f>IF($A592&gt;=$F$2,VLOOKUP($A592,'IPCA-E'!$A$3:$F$1000,3,FALSE),VLOOKUP($A592,FADT!$A$3:$C$1000,3,FALSE))</f>
        <v>1.0132995300000001</v>
      </c>
      <c r="C592" s="40">
        <f>IF($A592&gt;=$F$2,VLOOKUP($A592,'IPCA-E'!$A$3:$F$1000,4,FALSE),VLOOKUP($A592,FADT!$A$3:$C$1000,2,FALSE))</f>
        <v>1.33</v>
      </c>
      <c r="D592" s="35">
        <f t="shared" si="19"/>
        <v>1.575435553214088</v>
      </c>
      <c r="I592" s="24">
        <v>590</v>
      </c>
      <c r="J592" s="38">
        <f t="shared" ca="1" si="20"/>
        <v>42036</v>
      </c>
      <c r="K592" s="39">
        <f ca="1">IF(J592&gt;$J$2,1,IF(B592=B593,1*K593,B592*K593)/VLOOKUP(J592,Moeda!A$3:D$24,4,TRUE))</f>
        <v>1.575435553214088</v>
      </c>
      <c r="L592" s="18">
        <f ca="1">VLOOKUP(J592,Moeda!A$3:D$24,4,TRUE)</f>
        <v>1</v>
      </c>
    </row>
    <row r="593" spans="1:12" ht="20.100000000000001" customHeight="1" x14ac:dyDescent="0.2">
      <c r="A593" s="34">
        <v>42064</v>
      </c>
      <c r="B593" s="35">
        <f>IF($A593&gt;=$F$2,VLOOKUP($A593,'IPCA-E'!$A$3:$F$1000,3,FALSE),VLOOKUP($A593,FADT!$A$3:$C$1000,3,FALSE))</f>
        <v>1.01240101</v>
      </c>
      <c r="C593" s="40">
        <f>IF($A593&gt;=$F$2,VLOOKUP($A593,'IPCA-E'!$A$3:$F$1000,4,FALSE),VLOOKUP($A593,FADT!$A$3:$C$1000,2,FALSE))</f>
        <v>1.2401</v>
      </c>
      <c r="D593" s="35">
        <f t="shared" si="19"/>
        <v>1.5547580025168746</v>
      </c>
      <c r="I593" s="24">
        <v>591</v>
      </c>
      <c r="J593" s="38">
        <f t="shared" ca="1" si="20"/>
        <v>42064</v>
      </c>
      <c r="K593" s="39">
        <f ca="1">IF(J593&gt;$J$2,1,IF(B593=B594,1*K594,B593*K594)/VLOOKUP(J593,Moeda!A$3:D$24,4,TRUE))</f>
        <v>1.5547580025168746</v>
      </c>
      <c r="L593" s="18">
        <f ca="1">VLOOKUP(J593,Moeda!A$3:D$24,4,TRUE)</f>
        <v>1</v>
      </c>
    </row>
    <row r="594" spans="1:12" ht="20.100000000000001" customHeight="1" x14ac:dyDescent="0.2">
      <c r="A594" s="34">
        <v>42095</v>
      </c>
      <c r="B594" s="35">
        <f>IF($A594&gt;=$F$2,VLOOKUP($A594,'IPCA-E'!$A$3:$F$1000,3,FALSE),VLOOKUP($A594,FADT!$A$3:$C$1000,3,FALSE))</f>
        <v>1.01069973</v>
      </c>
      <c r="C594" s="40">
        <f>IF($A594&gt;=$F$2,VLOOKUP($A594,'IPCA-E'!$A$3:$F$1000,4,FALSE),VLOOKUP($A594,FADT!$A$3:$C$1000,2,FALSE))</f>
        <v>1.07</v>
      </c>
      <c r="D594" s="35">
        <f t="shared" si="19"/>
        <v>1.5357136027717657</v>
      </c>
      <c r="I594" s="24">
        <v>592</v>
      </c>
      <c r="J594" s="38">
        <f t="shared" ca="1" si="20"/>
        <v>42095</v>
      </c>
      <c r="K594" s="39">
        <f ca="1">IF(J594&gt;$J$2,1,IF(B594=B595,1*K595,B594*K595)/VLOOKUP(J594,Moeda!A$3:D$24,4,TRUE))</f>
        <v>1.5357136027717657</v>
      </c>
      <c r="L594" s="18">
        <f ca="1">VLOOKUP(J594,Moeda!A$3:D$24,4,TRUE)</f>
        <v>1</v>
      </c>
    </row>
    <row r="595" spans="1:12" ht="20.100000000000001" customHeight="1" x14ac:dyDescent="0.2">
      <c r="A595" s="34">
        <v>42125</v>
      </c>
      <c r="B595" s="35">
        <f>IF($A595&gt;=$F$2,VLOOKUP($A595,'IPCA-E'!$A$3:$F$1000,3,FALSE),VLOOKUP($A595,FADT!$A$3:$C$1000,3,FALSE))</f>
        <v>1.0059995500000001</v>
      </c>
      <c r="C595" s="40">
        <f>IF($A595&gt;=$F$2,VLOOKUP($A595,'IPCA-E'!$A$3:$F$1000,4,FALSE),VLOOKUP($A595,FADT!$A$3:$C$1000,2,FALSE))</f>
        <v>0.6</v>
      </c>
      <c r="D595" s="35">
        <f t="shared" si="19"/>
        <v>1.5194558355840915</v>
      </c>
      <c r="I595" s="24">
        <v>593</v>
      </c>
      <c r="J595" s="38">
        <f t="shared" ca="1" si="20"/>
        <v>42125</v>
      </c>
      <c r="K595" s="39">
        <f ca="1">IF(J595&gt;$J$2,1,IF(B595=B596,1*K596,B595*K596)/VLOOKUP(J595,Moeda!A$3:D$24,4,TRUE))</f>
        <v>1.5194558355840915</v>
      </c>
      <c r="L595" s="18">
        <f ca="1">VLOOKUP(J595,Moeda!A$3:D$24,4,TRUE)</f>
        <v>1</v>
      </c>
    </row>
    <row r="596" spans="1:12" ht="20.100000000000001" customHeight="1" x14ac:dyDescent="0.2">
      <c r="A596" s="34">
        <v>42156</v>
      </c>
      <c r="B596" s="35">
        <f>IF($A596&gt;=$F$2,VLOOKUP($A596,'IPCA-E'!$A$3:$F$1000,3,FALSE),VLOOKUP($A596,FADT!$A$3:$C$1000,3,FALSE))</f>
        <v>1.00989895</v>
      </c>
      <c r="C596" s="40">
        <f>IF($A596&gt;=$F$2,VLOOKUP($A596,'IPCA-E'!$A$3:$F$1000,4,FALSE),VLOOKUP($A596,FADT!$A$3:$C$1000,2,FALSE))</f>
        <v>0.9899</v>
      </c>
      <c r="D596" s="35">
        <f t="shared" si="19"/>
        <v>1.5103941503593032</v>
      </c>
      <c r="I596" s="24">
        <v>594</v>
      </c>
      <c r="J596" s="38">
        <f t="shared" ca="1" si="20"/>
        <v>42156</v>
      </c>
      <c r="K596" s="39">
        <f ca="1">IF(J596&gt;$J$2,1,IF(B596=B597,1*K597,B596*K597)/VLOOKUP(J596,Moeda!A$3:D$24,4,TRUE))</f>
        <v>1.5103941503593032</v>
      </c>
      <c r="L596" s="18">
        <f ca="1">VLOOKUP(J596,Moeda!A$3:D$24,4,TRUE)</f>
        <v>1</v>
      </c>
    </row>
    <row r="597" spans="1:12" ht="20.100000000000001" customHeight="1" x14ac:dyDescent="0.2">
      <c r="A597" s="34">
        <v>42186</v>
      </c>
      <c r="B597" s="35">
        <f>IF($A597&gt;=$F$2,VLOOKUP($A597,'IPCA-E'!$A$3:$F$1000,3,FALSE),VLOOKUP($A597,FADT!$A$3:$C$1000,3,FALSE))</f>
        <v>1.00590058</v>
      </c>
      <c r="C597" s="40">
        <f>IF($A597&gt;=$F$2,VLOOKUP($A597,'IPCA-E'!$A$3:$F$1000,4,FALSE),VLOOKUP($A597,FADT!$A$3:$C$1000,2,FALSE))</f>
        <v>0.59009999999999996</v>
      </c>
      <c r="D597" s="35">
        <f t="shared" si="19"/>
        <v>1.4955893858086526</v>
      </c>
      <c r="I597" s="24">
        <v>595</v>
      </c>
      <c r="J597" s="38">
        <f t="shared" ca="1" si="20"/>
        <v>42186</v>
      </c>
      <c r="K597" s="39">
        <f ca="1">IF(J597&gt;$J$2,1,IF(B597=B598,1*K598,B597*K598)/VLOOKUP(J597,Moeda!A$3:D$24,4,TRUE))</f>
        <v>1.4955893858086526</v>
      </c>
      <c r="L597" s="18">
        <f ca="1">VLOOKUP(J597,Moeda!A$3:D$24,4,TRUE)</f>
        <v>1</v>
      </c>
    </row>
    <row r="598" spans="1:12" ht="20.100000000000001" customHeight="1" x14ac:dyDescent="0.2">
      <c r="A598" s="34">
        <v>42217</v>
      </c>
      <c r="B598" s="35">
        <f>IF($A598&gt;=$F$2,VLOOKUP($A598,'IPCA-E'!$A$3:$F$1000,3,FALSE),VLOOKUP($A598,FADT!$A$3:$C$1000,3,FALSE))</f>
        <v>1.0042999800000001</v>
      </c>
      <c r="C598" s="40">
        <f>IF($A598&gt;=$F$2,VLOOKUP($A598,'IPCA-E'!$A$3:$F$1000,4,FALSE),VLOOKUP($A598,FADT!$A$3:$C$1000,2,FALSE))</f>
        <v>0.43</v>
      </c>
      <c r="D598" s="35">
        <f t="shared" si="19"/>
        <v>1.4868163072424638</v>
      </c>
      <c r="I598" s="24">
        <v>596</v>
      </c>
      <c r="J598" s="38">
        <f t="shared" ca="1" si="20"/>
        <v>42217</v>
      </c>
      <c r="K598" s="39">
        <f ca="1">IF(J598&gt;$J$2,1,IF(B598=B599,1*K599,B598*K599)/VLOOKUP(J598,Moeda!A$3:D$24,4,TRUE))</f>
        <v>1.4868163072424638</v>
      </c>
      <c r="L598" s="18">
        <f ca="1">VLOOKUP(J598,Moeda!A$3:D$24,4,TRUE)</f>
        <v>1</v>
      </c>
    </row>
    <row r="599" spans="1:12" ht="20.100000000000001" customHeight="1" x14ac:dyDescent="0.2">
      <c r="A599" s="34">
        <v>42248</v>
      </c>
      <c r="B599" s="35">
        <f>IF($A599&gt;=$F$2,VLOOKUP($A599,'IPCA-E'!$A$3:$F$1000,3,FALSE),VLOOKUP($A599,FADT!$A$3:$C$1000,3,FALSE))</f>
        <v>1.0038993700000001</v>
      </c>
      <c r="C599" s="40">
        <f>IF($A599&gt;=$F$2,VLOOKUP($A599,'IPCA-E'!$A$3:$F$1000,4,FALSE),VLOOKUP($A599,FADT!$A$3:$C$1000,2,FALSE))</f>
        <v>0.38990000000000002</v>
      </c>
      <c r="D599" s="35">
        <f t="shared" si="19"/>
        <v>1.4804504001309089</v>
      </c>
      <c r="I599" s="24">
        <v>597</v>
      </c>
      <c r="J599" s="38">
        <f t="shared" ca="1" si="20"/>
        <v>42248</v>
      </c>
      <c r="K599" s="39">
        <f ca="1">IF(J599&gt;$J$2,1,IF(B599=B600,1*K600,B599*K600)/VLOOKUP(J599,Moeda!A$3:D$24,4,TRUE))</f>
        <v>1.4804504001309089</v>
      </c>
      <c r="L599" s="18">
        <f ca="1">VLOOKUP(J599,Moeda!A$3:D$24,4,TRUE)</f>
        <v>1</v>
      </c>
    </row>
    <row r="600" spans="1:12" ht="20.100000000000001" customHeight="1" x14ac:dyDescent="0.2">
      <c r="A600" s="34">
        <v>42278</v>
      </c>
      <c r="B600" s="35">
        <f>IF($A600&gt;=$F$2,VLOOKUP($A600,'IPCA-E'!$A$3:$F$1000,3,FALSE),VLOOKUP($A600,FADT!$A$3:$C$1000,3,FALSE))</f>
        <v>1.00660061</v>
      </c>
      <c r="C600" s="40">
        <f>IF($A600&gt;=$F$2,VLOOKUP($A600,'IPCA-E'!$A$3:$F$1000,4,FALSE),VLOOKUP($A600,FADT!$A$3:$C$1000,2,FALSE))</f>
        <v>0.66010000000000002</v>
      </c>
      <c r="D600" s="35">
        <f t="shared" si="19"/>
        <v>1.4746999991950476</v>
      </c>
      <c r="I600" s="24">
        <v>598</v>
      </c>
      <c r="J600" s="38">
        <f t="shared" ca="1" si="20"/>
        <v>42278</v>
      </c>
      <c r="K600" s="39">
        <f ca="1">IF(J600&gt;$J$2,1,IF(B600=B601,1*K601,B600*K601)/VLOOKUP(J600,Moeda!A$3:D$24,4,TRUE))</f>
        <v>1.4746999991950476</v>
      </c>
      <c r="L600" s="18">
        <f ca="1">VLOOKUP(J600,Moeda!A$3:D$24,4,TRUE)</f>
        <v>1</v>
      </c>
    </row>
    <row r="601" spans="1:12" ht="20.100000000000001" customHeight="1" x14ac:dyDescent="0.2">
      <c r="A601" s="34">
        <v>42309</v>
      </c>
      <c r="B601" s="35">
        <f>IF($A601&gt;=$F$2,VLOOKUP($A601,'IPCA-E'!$A$3:$F$1000,3,FALSE),VLOOKUP($A601,FADT!$A$3:$C$1000,3,FALSE))</f>
        <v>1.0084994700000001</v>
      </c>
      <c r="C601" s="40">
        <f>IF($A601&gt;=$F$2,VLOOKUP($A601,'IPCA-E'!$A$3:$F$1000,4,FALSE),VLOOKUP($A601,FADT!$A$3:$C$1000,2,FALSE))</f>
        <v>0.84989999999999999</v>
      </c>
      <c r="D601" s="35">
        <f t="shared" si="19"/>
        <v>1.4650299081331251</v>
      </c>
      <c r="I601" s="24">
        <v>599</v>
      </c>
      <c r="J601" s="38">
        <f t="shared" ca="1" si="20"/>
        <v>42309</v>
      </c>
      <c r="K601" s="39">
        <f ca="1">IF(J601&gt;$J$2,1,IF(B601=B602,1*K602,B601*K602)/VLOOKUP(J601,Moeda!A$3:D$24,4,TRUE))</f>
        <v>1.4650299081331251</v>
      </c>
      <c r="L601" s="18">
        <f ca="1">VLOOKUP(J601,Moeda!A$3:D$24,4,TRUE)</f>
        <v>1</v>
      </c>
    </row>
    <row r="602" spans="1:12" ht="20.100000000000001" customHeight="1" x14ac:dyDescent="0.2">
      <c r="A602" s="34">
        <v>42339</v>
      </c>
      <c r="B602" s="35">
        <f>IF($A602&gt;=$F$2,VLOOKUP($A602,'IPCA-E'!$A$3:$F$1000,3,FALSE),VLOOKUP($A602,FADT!$A$3:$C$1000,3,FALSE))</f>
        <v>1.01180081</v>
      </c>
      <c r="C602" s="40">
        <f>IF($A602&gt;=$F$2,VLOOKUP($A602,'IPCA-E'!$A$3:$F$1000,4,FALSE),VLOOKUP($A602,FADT!$A$3:$C$1000,2,FALSE))</f>
        <v>1.1800999999999999</v>
      </c>
      <c r="D602" s="35">
        <f t="shared" si="19"/>
        <v>1.4526828736291999</v>
      </c>
      <c r="I602" s="24">
        <v>600</v>
      </c>
      <c r="J602" s="38">
        <f t="shared" ca="1" si="20"/>
        <v>42339</v>
      </c>
      <c r="K602" s="39">
        <f ca="1">IF(J602&gt;$J$2,1,IF(B602=B603,1*K603,B602*K603)/VLOOKUP(J602,Moeda!A$3:D$24,4,TRUE))</f>
        <v>1.4526828736291999</v>
      </c>
      <c r="L602" s="18">
        <f ca="1">VLOOKUP(J602,Moeda!A$3:D$24,4,TRUE)</f>
        <v>1</v>
      </c>
    </row>
    <row r="603" spans="1:12" ht="20.100000000000001" customHeight="1" x14ac:dyDescent="0.2">
      <c r="A603" s="34">
        <v>42370</v>
      </c>
      <c r="B603" s="35">
        <f>IF($A603&gt;=$F$2,VLOOKUP($A603,'IPCA-E'!$A$3:$F$1000,3,FALSE),VLOOKUP($A603,FADT!$A$3:$C$1000,3,FALSE))</f>
        <v>1.0092004699999999</v>
      </c>
      <c r="C603" s="40">
        <f>IF($A603&gt;=$F$2,VLOOKUP($A603,'IPCA-E'!$A$3:$F$1000,4,FALSE),VLOOKUP($A603,FADT!$A$3:$C$1000,2,FALSE))</f>
        <v>0.92</v>
      </c>
      <c r="D603" s="35">
        <f t="shared" ref="D603:D666" si="21">IF(C603="",1,B603*D604)</f>
        <v>1.4357399789284611</v>
      </c>
      <c r="E603" s="52">
        <f>YEAR(A603)</f>
        <v>2016</v>
      </c>
      <c r="I603" s="24">
        <v>601</v>
      </c>
      <c r="J603" s="38">
        <f t="shared" ca="1" si="20"/>
        <v>42370</v>
      </c>
      <c r="K603" s="39">
        <f ca="1">IF(J603&gt;$J$2,1,IF(B603=B604,1*K604,B603*K604)/VLOOKUP(J603,Moeda!A$3:D$24,4,TRUE))</f>
        <v>1.4357399789284611</v>
      </c>
      <c r="L603" s="18">
        <f ca="1">VLOOKUP(J603,Moeda!A$3:D$24,4,TRUE)</f>
        <v>1</v>
      </c>
    </row>
    <row r="604" spans="1:12" ht="20.100000000000001" customHeight="1" x14ac:dyDescent="0.2">
      <c r="A604" s="34">
        <v>42401</v>
      </c>
      <c r="B604" s="35">
        <f>IF($A604&gt;=$F$2,VLOOKUP($A604,'IPCA-E'!$A$3:$F$1000,3,FALSE),VLOOKUP($A604,FADT!$A$3:$C$1000,3,FALSE))</f>
        <v>1.0141998999999999</v>
      </c>
      <c r="C604" s="40">
        <f>IF($A604&gt;=$F$2,VLOOKUP($A604,'IPCA-E'!$A$3:$F$1000,4,FALSE),VLOOKUP($A604,FADT!$A$3:$C$1000,2,FALSE))</f>
        <v>1.42</v>
      </c>
      <c r="D604" s="35">
        <f t="shared" si="21"/>
        <v>1.4226509218019501</v>
      </c>
      <c r="I604" s="24">
        <v>602</v>
      </c>
      <c r="J604" s="38">
        <f t="shared" ca="1" si="20"/>
        <v>42401</v>
      </c>
      <c r="K604" s="39">
        <f ca="1">IF(J604&gt;$J$2,1,IF(B604=B605,1*K605,B604*K605)/VLOOKUP(J604,Moeda!A$3:D$24,4,TRUE))</f>
        <v>1.4226509218019501</v>
      </c>
      <c r="L604" s="18">
        <f ca="1">VLOOKUP(J604,Moeda!A$3:D$24,4,TRUE)</f>
        <v>1</v>
      </c>
    </row>
    <row r="605" spans="1:12" ht="20.100000000000001" customHeight="1" x14ac:dyDescent="0.2">
      <c r="A605" s="34">
        <v>42430</v>
      </c>
      <c r="B605" s="35">
        <f>IF($A605&gt;=$F$2,VLOOKUP($A605,'IPCA-E'!$A$3:$F$1000,3,FALSE),VLOOKUP($A605,FADT!$A$3:$C$1000,3,FALSE))</f>
        <v>1.00429897</v>
      </c>
      <c r="C605" s="40">
        <f>IF($A605&gt;=$F$2,VLOOKUP($A605,'IPCA-E'!$A$3:$F$1000,4,FALSE),VLOOKUP($A605,FADT!$A$3:$C$1000,2,FALSE))</f>
        <v>0.4299</v>
      </c>
      <c r="D605" s="35">
        <f t="shared" si="21"/>
        <v>1.4027322639274074</v>
      </c>
      <c r="I605" s="24">
        <v>603</v>
      </c>
      <c r="J605" s="38">
        <f t="shared" ca="1" si="20"/>
        <v>42430</v>
      </c>
      <c r="K605" s="39">
        <f ca="1">IF(J605&gt;$J$2,1,IF(B605=B606,1*K606,B605*K606)/VLOOKUP(J605,Moeda!A$3:D$24,4,TRUE))</f>
        <v>1.4027322639274074</v>
      </c>
      <c r="L605" s="18">
        <f ca="1">VLOOKUP(J605,Moeda!A$3:D$24,4,TRUE)</f>
        <v>1</v>
      </c>
    </row>
    <row r="606" spans="1:12" ht="20.100000000000001" customHeight="1" x14ac:dyDescent="0.2">
      <c r="A606" s="34">
        <v>42461</v>
      </c>
      <c r="B606" s="35">
        <f>IF($A606&gt;=$F$2,VLOOKUP($A606,'IPCA-E'!$A$3:$F$1000,3,FALSE),VLOOKUP($A606,FADT!$A$3:$C$1000,3,FALSE))</f>
        <v>1.00509907</v>
      </c>
      <c r="C606" s="40">
        <f>IF($A606&gt;=$F$2,VLOOKUP($A606,'IPCA-E'!$A$3:$F$1000,4,FALSE),VLOOKUP($A606,FADT!$A$3:$C$1000,2,FALSE))</f>
        <v>0.50990000000000002</v>
      </c>
      <c r="D606" s="35">
        <f t="shared" si="21"/>
        <v>1.3967277731325438</v>
      </c>
      <c r="I606" s="24">
        <v>604</v>
      </c>
      <c r="J606" s="38">
        <f t="shared" ca="1" si="20"/>
        <v>42461</v>
      </c>
      <c r="K606" s="39">
        <f ca="1">IF(J606&gt;$J$2,1,IF(B606=B607,1*K607,B606*K607)/VLOOKUP(J606,Moeda!A$3:D$24,4,TRUE))</f>
        <v>1.3967277731325438</v>
      </c>
      <c r="L606" s="18">
        <f ca="1">VLOOKUP(J606,Moeda!A$3:D$24,4,TRUE)</f>
        <v>1</v>
      </c>
    </row>
    <row r="607" spans="1:12" ht="20.100000000000001" customHeight="1" x14ac:dyDescent="0.2">
      <c r="A607" s="34">
        <v>42491</v>
      </c>
      <c r="B607" s="35">
        <f>IF($A607&gt;=$F$2,VLOOKUP($A607,'IPCA-E'!$A$3:$F$1000,3,FALSE),VLOOKUP($A607,FADT!$A$3:$C$1000,3,FALSE))</f>
        <v>1.0085991400000001</v>
      </c>
      <c r="C607" s="40">
        <f>IF($A607&gt;=$F$2,VLOOKUP($A607,'IPCA-E'!$A$3:$F$1000,4,FALSE),VLOOKUP($A607,FADT!$A$3:$C$1000,2,FALSE))</f>
        <v>0.8599</v>
      </c>
      <c r="D607" s="35">
        <f t="shared" si="21"/>
        <v>1.3896418918510629</v>
      </c>
      <c r="I607" s="24">
        <v>605</v>
      </c>
      <c r="J607" s="38">
        <f t="shared" ca="1" si="20"/>
        <v>42491</v>
      </c>
      <c r="K607" s="39">
        <f ca="1">IF(J607&gt;$J$2,1,IF(B607=B608,1*K608,B607*K608)/VLOOKUP(J607,Moeda!A$3:D$24,4,TRUE))</f>
        <v>1.3896418918510629</v>
      </c>
      <c r="L607" s="18">
        <f ca="1">VLOOKUP(J607,Moeda!A$3:D$24,4,TRUE)</f>
        <v>1</v>
      </c>
    </row>
    <row r="608" spans="1:12" ht="20.100000000000001" customHeight="1" x14ac:dyDescent="0.2">
      <c r="A608" s="34">
        <v>42522</v>
      </c>
      <c r="B608" s="35">
        <f>IF($A608&gt;=$F$2,VLOOKUP($A608,'IPCA-E'!$A$3:$F$1000,3,FALSE),VLOOKUP($A608,FADT!$A$3:$C$1000,3,FALSE))</f>
        <v>1.00399996</v>
      </c>
      <c r="C608" s="40">
        <f>IF($A608&gt;=$F$2,VLOOKUP($A608,'IPCA-E'!$A$3:$F$1000,4,FALSE),VLOOKUP($A608,FADT!$A$3:$C$1000,2,FALSE))</f>
        <v>0.4</v>
      </c>
      <c r="D608" s="35">
        <f t="shared" si="21"/>
        <v>1.3777940479416459</v>
      </c>
      <c r="I608" s="24">
        <v>606</v>
      </c>
      <c r="J608" s="38">
        <f t="shared" ca="1" si="20"/>
        <v>42522</v>
      </c>
      <c r="K608" s="39">
        <f ca="1">IF(J608&gt;$J$2,1,IF(B608=B609,1*K609,B608*K609)/VLOOKUP(J608,Moeda!A$3:D$24,4,TRUE))</f>
        <v>1.3777940479416459</v>
      </c>
      <c r="L608" s="18">
        <f ca="1">VLOOKUP(J608,Moeda!A$3:D$24,4,TRUE)</f>
        <v>1</v>
      </c>
    </row>
    <row r="609" spans="1:12" ht="20.100000000000001" customHeight="1" x14ac:dyDescent="0.2">
      <c r="A609" s="34">
        <v>42552</v>
      </c>
      <c r="B609" s="35">
        <f>IF($A609&gt;=$F$2,VLOOKUP($A609,'IPCA-E'!$A$3:$F$1000,3,FALSE),VLOOKUP($A609,FADT!$A$3:$C$1000,3,FALSE))</f>
        <v>1.0053989699999999</v>
      </c>
      <c r="C609" s="40">
        <f>IF($A609&gt;=$F$2,VLOOKUP($A609,'IPCA-E'!$A$3:$F$1000,4,FALSE),VLOOKUP($A609,FADT!$A$3:$C$1000,2,FALSE))</f>
        <v>0.53990000000000005</v>
      </c>
      <c r="D609" s="35">
        <f t="shared" si="21"/>
        <v>1.3723048833006386</v>
      </c>
      <c r="I609" s="24">
        <v>607</v>
      </c>
      <c r="J609" s="38">
        <f t="shared" ca="1" si="20"/>
        <v>42552</v>
      </c>
      <c r="K609" s="39">
        <f ca="1">IF(J609&gt;$J$2,1,IF(B609=B610,1*K610,B609*K610)/VLOOKUP(J609,Moeda!A$3:D$24,4,TRUE))</f>
        <v>1.3723048833006386</v>
      </c>
      <c r="L609" s="18">
        <f ca="1">VLOOKUP(J609,Moeda!A$3:D$24,4,TRUE)</f>
        <v>1</v>
      </c>
    </row>
    <row r="610" spans="1:12" ht="20.100000000000001" customHeight="1" x14ac:dyDescent="0.2">
      <c r="A610" s="34">
        <v>42583</v>
      </c>
      <c r="B610" s="35">
        <f>IF($A610&gt;=$F$2,VLOOKUP($A610,'IPCA-E'!$A$3:$F$1000,3,FALSE),VLOOKUP($A610,FADT!$A$3:$C$1000,3,FALSE))</f>
        <v>1.0045009199999999</v>
      </c>
      <c r="C610" s="40">
        <f>IF($A610&gt;=$F$2,VLOOKUP($A610,'IPCA-E'!$A$3:$F$1000,4,FALSE),VLOOKUP($A610,FADT!$A$3:$C$1000,2,FALSE))</f>
        <v>0.4501</v>
      </c>
      <c r="D610" s="35">
        <f t="shared" si="21"/>
        <v>1.3649356367459167</v>
      </c>
      <c r="I610" s="24">
        <v>608</v>
      </c>
      <c r="J610" s="38">
        <f t="shared" ca="1" si="20"/>
        <v>42583</v>
      </c>
      <c r="K610" s="39">
        <f ca="1">IF(J610&gt;$J$2,1,IF(B610=B611,1*K611,B610*K611)/VLOOKUP(J610,Moeda!A$3:D$24,4,TRUE))</f>
        <v>1.3649356367459167</v>
      </c>
      <c r="L610" s="18">
        <f ca="1">VLOOKUP(J610,Moeda!A$3:D$24,4,TRUE)</f>
        <v>1</v>
      </c>
    </row>
    <row r="611" spans="1:12" ht="20.100000000000001" customHeight="1" x14ac:dyDescent="0.2">
      <c r="A611" s="34">
        <v>42614</v>
      </c>
      <c r="B611" s="35">
        <f>IF($A611&gt;=$F$2,VLOOKUP($A611,'IPCA-E'!$A$3:$F$1000,3,FALSE),VLOOKUP($A611,FADT!$A$3:$C$1000,3,FALSE))</f>
        <v>1.0023006400000001</v>
      </c>
      <c r="C611" s="40">
        <f>IF($A611&gt;=$F$2,VLOOKUP($A611,'IPCA-E'!$A$3:$F$1000,4,FALSE),VLOOKUP($A611,FADT!$A$3:$C$1000,2,FALSE))</f>
        <v>0.2301</v>
      </c>
      <c r="D611" s="35">
        <f t="shared" si="21"/>
        <v>1.3588196979908358</v>
      </c>
      <c r="I611" s="24">
        <v>609</v>
      </c>
      <c r="J611" s="38">
        <f t="shared" ca="1" si="20"/>
        <v>42614</v>
      </c>
      <c r="K611" s="39">
        <f ca="1">IF(J611&gt;$J$2,1,IF(B611=B612,1*K612,B611*K612)/VLOOKUP(J611,Moeda!A$3:D$24,4,TRUE))</f>
        <v>1.3588196979908358</v>
      </c>
      <c r="L611" s="18">
        <f ca="1">VLOOKUP(J611,Moeda!A$3:D$24,4,TRUE)</f>
        <v>1</v>
      </c>
    </row>
    <row r="612" spans="1:12" ht="20.100000000000001" customHeight="1" x14ac:dyDescent="0.2">
      <c r="A612" s="34">
        <v>42644</v>
      </c>
      <c r="B612" s="35">
        <f>IF($A612&gt;=$F$2,VLOOKUP($A612,'IPCA-E'!$A$3:$F$1000,3,FALSE),VLOOKUP($A612,FADT!$A$3:$C$1000,3,FALSE))</f>
        <v>1.0019002699999999</v>
      </c>
      <c r="C612" s="40">
        <f>IF($A612&gt;=$F$2,VLOOKUP($A612,'IPCA-E'!$A$3:$F$1000,4,FALSE),VLOOKUP($A612,FADT!$A$3:$C$1000,2,FALSE))</f>
        <v>0.19</v>
      </c>
      <c r="D612" s="35">
        <f t="shared" si="21"/>
        <v>1.3557007186893901</v>
      </c>
      <c r="I612" s="24">
        <v>610</v>
      </c>
      <c r="J612" s="38">
        <f t="shared" ca="1" si="20"/>
        <v>42644</v>
      </c>
      <c r="K612" s="39">
        <f ca="1">IF(J612&gt;$J$2,1,IF(B612=B613,1*K613,B612*K613)/VLOOKUP(J612,Moeda!A$3:D$24,4,TRUE))</f>
        <v>1.3557007186893901</v>
      </c>
      <c r="L612" s="18">
        <f ca="1">VLOOKUP(J612,Moeda!A$3:D$24,4,TRUE)</f>
        <v>1</v>
      </c>
    </row>
    <row r="613" spans="1:12" ht="20.100000000000001" customHeight="1" x14ac:dyDescent="0.2">
      <c r="A613" s="34">
        <v>42675</v>
      </c>
      <c r="B613" s="35">
        <f>IF($A613&gt;=$F$2,VLOOKUP($A613,'IPCA-E'!$A$3:$F$1000,3,FALSE),VLOOKUP($A613,FADT!$A$3:$C$1000,3,FALSE))</f>
        <v>1.0025996100000001</v>
      </c>
      <c r="C613" s="40">
        <f>IF($A613&gt;=$F$2,VLOOKUP($A613,'IPCA-E'!$A$3:$F$1000,4,FALSE),VLOOKUP($A613,FADT!$A$3:$C$1000,2,FALSE))</f>
        <v>0.26</v>
      </c>
      <c r="D613" s="35">
        <f t="shared" si="21"/>
        <v>1.3531294074702567</v>
      </c>
      <c r="I613" s="24">
        <v>611</v>
      </c>
      <c r="J613" s="38">
        <f t="shared" ca="1" si="20"/>
        <v>42675</v>
      </c>
      <c r="K613" s="39">
        <f ca="1">IF(J613&gt;$J$2,1,IF(B613=B614,1*K614,B613*K614)/VLOOKUP(J613,Moeda!A$3:D$24,4,TRUE))</f>
        <v>1.3531294074702567</v>
      </c>
      <c r="L613" s="18">
        <f ca="1">VLOOKUP(J613,Moeda!A$3:D$24,4,TRUE)</f>
        <v>1</v>
      </c>
    </row>
    <row r="614" spans="1:12" ht="20.100000000000001" customHeight="1" x14ac:dyDescent="0.2">
      <c r="A614" s="34">
        <v>42705</v>
      </c>
      <c r="B614" s="35">
        <f>IF($A614&gt;=$F$2,VLOOKUP($A614,'IPCA-E'!$A$3:$F$1000,3,FALSE),VLOOKUP($A614,FADT!$A$3:$C$1000,3,FALSE))</f>
        <v>1.0019003</v>
      </c>
      <c r="C614" s="40">
        <f>IF($A614&gt;=$F$2,VLOOKUP($A614,'IPCA-E'!$A$3:$F$1000,4,FALSE),VLOOKUP($A614,FADT!$A$3:$C$1000,2,FALSE))</f>
        <v>0.19</v>
      </c>
      <c r="D614" s="35">
        <f t="shared" si="21"/>
        <v>1.3496209194318922</v>
      </c>
      <c r="I614" s="24">
        <v>612</v>
      </c>
      <c r="J614" s="38">
        <f t="shared" ca="1" si="20"/>
        <v>42705</v>
      </c>
      <c r="K614" s="39">
        <f ca="1">IF(J614&gt;$J$2,1,IF(B614=B615,1*K615,B614*K615)/VLOOKUP(J614,Moeda!A$3:D$24,4,TRUE))</f>
        <v>1.3496209194318922</v>
      </c>
      <c r="L614" s="18">
        <f ca="1">VLOOKUP(J614,Moeda!A$3:D$24,4,TRUE)</f>
        <v>1</v>
      </c>
    </row>
    <row r="615" spans="1:12" ht="20.100000000000001" customHeight="1" x14ac:dyDescent="0.2">
      <c r="A615" s="34">
        <v>42736</v>
      </c>
      <c r="B615" s="35">
        <f>IF($A615&gt;=$F$2,VLOOKUP($A615,'IPCA-E'!$A$3:$F$1000,3,FALSE),VLOOKUP($A615,FADT!$A$3:$C$1000,3,FALSE))</f>
        <v>1.0031000000000001</v>
      </c>
      <c r="C615" s="40">
        <f>IF($A615&gt;=$F$2,VLOOKUP($A615,'IPCA-E'!$A$3:$F$1000,4,FALSE),VLOOKUP($A615,FADT!$A$3:$C$1000,2,FALSE))</f>
        <v>0.31</v>
      </c>
      <c r="D615" s="35">
        <f t="shared" si="21"/>
        <v>1.3470610992250349</v>
      </c>
      <c r="I615" s="24">
        <v>613</v>
      </c>
      <c r="J615" s="38">
        <f t="shared" ca="1" si="20"/>
        <v>42736</v>
      </c>
      <c r="K615" s="39">
        <f ca="1">IF(J615&gt;$J$2,1,IF(B615=B616,1*K616,B615*K616)/VLOOKUP(J615,Moeda!A$3:D$24,4,TRUE))</f>
        <v>1.3470610992250349</v>
      </c>
      <c r="L615" s="18">
        <f ca="1">VLOOKUP(J615,Moeda!A$3:D$24,4,TRUE)</f>
        <v>1</v>
      </c>
    </row>
    <row r="616" spans="1:12" ht="20.100000000000001" customHeight="1" x14ac:dyDescent="0.2">
      <c r="A616" s="34">
        <v>42767</v>
      </c>
      <c r="B616" s="35">
        <f>IF($A616&gt;=$F$2,VLOOKUP($A616,'IPCA-E'!$A$3:$F$1000,3,FALSE),VLOOKUP($A616,FADT!$A$3:$C$1000,3,FALSE))</f>
        <v>1.0054002500000001</v>
      </c>
      <c r="C616" s="40">
        <f>IF($A616&gt;=$F$2,VLOOKUP($A616,'IPCA-E'!$A$3:$F$1000,4,FALSE),VLOOKUP($A616,FADT!$A$3:$C$1000,2,FALSE))</f>
        <v>0.54</v>
      </c>
      <c r="D616" s="35">
        <f t="shared" si="21"/>
        <v>1.342898115068323</v>
      </c>
      <c r="I616" s="24">
        <v>614</v>
      </c>
      <c r="J616" s="38">
        <f t="shared" ca="1" si="20"/>
        <v>42767</v>
      </c>
      <c r="K616" s="39">
        <f ca="1">IF(J616&gt;$J$2,1,IF(B616=B617,1*K617,B616*K617)/VLOOKUP(J616,Moeda!A$3:D$24,4,TRUE))</f>
        <v>1.342898115068323</v>
      </c>
      <c r="L616" s="18">
        <f ca="1">VLOOKUP(J616,Moeda!A$3:D$24,4,TRUE)</f>
        <v>1</v>
      </c>
    </row>
    <row r="617" spans="1:12" ht="20.100000000000001" customHeight="1" x14ac:dyDescent="0.2">
      <c r="A617" s="34">
        <v>42795</v>
      </c>
      <c r="B617" s="35">
        <f>IF($A617&gt;=$F$2,VLOOKUP($A617,'IPCA-E'!$A$3:$F$1000,3,FALSE),VLOOKUP($A617,FADT!$A$3:$C$1000,3,FALSE))</f>
        <v>1.0014998900000001</v>
      </c>
      <c r="C617" s="40">
        <f>IF($A617&gt;=$F$2,VLOOKUP($A617,'IPCA-E'!$A$3:$F$1000,4,FALSE),VLOOKUP($A617,FADT!$A$3:$C$1000,2,FALSE))</f>
        <v>0.15</v>
      </c>
      <c r="D617" s="35">
        <f t="shared" si="21"/>
        <v>1.335685081705841</v>
      </c>
      <c r="I617" s="24">
        <v>615</v>
      </c>
      <c r="J617" s="38">
        <f t="shared" ca="1" si="20"/>
        <v>42795</v>
      </c>
      <c r="K617" s="39">
        <f ca="1">IF(J617&gt;$J$2,1,IF(B617=B618,1*K618,B617*K618)/VLOOKUP(J617,Moeda!A$3:D$24,4,TRUE))</f>
        <v>1.335685081705841</v>
      </c>
      <c r="L617" s="18">
        <f ca="1">VLOOKUP(J617,Moeda!A$3:D$24,4,TRUE)</f>
        <v>1</v>
      </c>
    </row>
    <row r="618" spans="1:12" ht="20.100000000000001" customHeight="1" x14ac:dyDescent="0.2">
      <c r="A618" s="34">
        <v>42826</v>
      </c>
      <c r="B618" s="35">
        <f>IF($A618&gt;=$F$2,VLOOKUP($A618,'IPCA-E'!$A$3:$F$1000,3,FALSE),VLOOKUP($A618,FADT!$A$3:$C$1000,3,FALSE))</f>
        <v>1.0020996600000001</v>
      </c>
      <c r="C618" s="40">
        <f>IF($A618&gt;=$F$2,VLOOKUP($A618,'IPCA-E'!$A$3:$F$1000,4,FALSE),VLOOKUP($A618,FADT!$A$3:$C$1000,2,FALSE))</f>
        <v>0.21</v>
      </c>
      <c r="D618" s="35">
        <f t="shared" si="21"/>
        <v>1.3336847013591193</v>
      </c>
      <c r="I618" s="24">
        <v>616</v>
      </c>
      <c r="J618" s="38">
        <f t="shared" ca="1" si="20"/>
        <v>42826</v>
      </c>
      <c r="K618" s="39">
        <f ca="1">IF(J618&gt;$J$2,1,IF(B618=B619,1*K619,B618*K619)/VLOOKUP(J618,Moeda!A$3:D$24,4,TRUE))</f>
        <v>1.3336847013591193</v>
      </c>
      <c r="L618" s="18">
        <f ca="1">VLOOKUP(J618,Moeda!A$3:D$24,4,TRUE)</f>
        <v>1</v>
      </c>
    </row>
    <row r="619" spans="1:12" ht="20.100000000000001" customHeight="1" x14ac:dyDescent="0.2">
      <c r="A619" s="34">
        <v>42856</v>
      </c>
      <c r="B619" s="35">
        <f>IF($A619&gt;=$F$2,VLOOKUP($A619,'IPCA-E'!$A$3:$F$1000,3,FALSE),VLOOKUP($A619,FADT!$A$3:$C$1000,3,FALSE))</f>
        <v>1.0024009</v>
      </c>
      <c r="C619" s="40">
        <f>IF($A619&gt;=$F$2,VLOOKUP($A619,'IPCA-E'!$A$3:$F$1000,4,FALSE),VLOOKUP($A619,FADT!$A$3:$C$1000,2,FALSE))</f>
        <v>0.24010000000000001</v>
      </c>
      <c r="D619" s="35">
        <f t="shared" si="21"/>
        <v>1.3308902842648598</v>
      </c>
      <c r="I619" s="24">
        <v>617</v>
      </c>
      <c r="J619" s="38">
        <f t="shared" ca="1" si="20"/>
        <v>42856</v>
      </c>
      <c r="K619" s="39">
        <f ca="1">IF(J619&gt;$J$2,1,IF(B619=B620,1*K620,B619*K620)/VLOOKUP(J619,Moeda!A$3:D$24,4,TRUE))</f>
        <v>1.3308902842648598</v>
      </c>
      <c r="L619" s="18">
        <f ca="1">VLOOKUP(J619,Moeda!A$3:D$24,4,TRUE)</f>
        <v>1</v>
      </c>
    </row>
    <row r="620" spans="1:12" ht="20.100000000000001" customHeight="1" x14ac:dyDescent="0.2">
      <c r="A620" s="34">
        <v>42887</v>
      </c>
      <c r="B620" s="35">
        <f>IF($A620&gt;=$F$2,VLOOKUP($A620,'IPCA-E'!$A$3:$F$1000,3,FALSE),VLOOKUP($A620,FADT!$A$3:$C$1000,3,FALSE))</f>
        <v>1.00160027</v>
      </c>
      <c r="C620" s="40">
        <f>IF($A620&gt;=$F$2,VLOOKUP($A620,'IPCA-E'!$A$3:$F$1000,4,FALSE),VLOOKUP($A620,FADT!$A$3:$C$1000,2,FALSE))</f>
        <v>0.16</v>
      </c>
      <c r="D620" s="35">
        <f t="shared" si="21"/>
        <v>1.3277026030851127</v>
      </c>
      <c r="I620" s="24">
        <v>618</v>
      </c>
      <c r="J620" s="38">
        <f t="shared" ca="1" si="20"/>
        <v>42887</v>
      </c>
      <c r="K620" s="39">
        <f ca="1">IF(J620&gt;$J$2,1,IF(B620=B621,1*K621,B620*K621)/VLOOKUP(J620,Moeda!A$3:D$24,4,TRUE))</f>
        <v>1.3277026030851127</v>
      </c>
      <c r="L620" s="18">
        <f ca="1">VLOOKUP(J620,Moeda!A$3:D$24,4,TRUE)</f>
        <v>1</v>
      </c>
    </row>
    <row r="621" spans="1:12" ht="20.100000000000001" customHeight="1" x14ac:dyDescent="0.2">
      <c r="A621" s="34">
        <v>42917</v>
      </c>
      <c r="B621" s="35">
        <f>IF($A621&gt;=$F$2,VLOOKUP($A621,'IPCA-E'!$A$3:$F$1000,3,FALSE),VLOOKUP($A621,FADT!$A$3:$C$1000,3,FALSE))</f>
        <v>0.99820072999999998</v>
      </c>
      <c r="C621" s="40">
        <f>IF($A621&gt;=$F$2,VLOOKUP($A621,'IPCA-E'!$A$3:$F$1000,4,FALSE),VLOOKUP($A621,FADT!$A$3:$C$1000,2,FALSE))</f>
        <v>-0.1799</v>
      </c>
      <c r="D621" s="35">
        <f t="shared" si="21"/>
        <v>1.3255813150740392</v>
      </c>
      <c r="I621" s="24">
        <v>619</v>
      </c>
      <c r="J621" s="38">
        <f t="shared" ca="1" si="20"/>
        <v>42917</v>
      </c>
      <c r="K621" s="39">
        <f ca="1">IF(J621&gt;$J$2,1,IF(B621=B622,1*K622,B621*K622)/VLOOKUP(J621,Moeda!A$3:D$24,4,TRUE))</f>
        <v>1.3255813150740392</v>
      </c>
      <c r="L621" s="18">
        <f ca="1">VLOOKUP(J621,Moeda!A$3:D$24,4,TRUE)</f>
        <v>1</v>
      </c>
    </row>
    <row r="622" spans="1:12" ht="20.100000000000001" customHeight="1" x14ac:dyDescent="0.2">
      <c r="A622" s="34">
        <v>42948</v>
      </c>
      <c r="B622" s="35">
        <f>IF($A622&gt;=$F$2,VLOOKUP($A622,'IPCA-E'!$A$3:$F$1000,3,FALSE),VLOOKUP($A622,FADT!$A$3:$C$1000,3,FALSE))</f>
        <v>1.00349986</v>
      </c>
      <c r="C622" s="40">
        <f>IF($A622&gt;=$F$2,VLOOKUP($A622,'IPCA-E'!$A$3:$F$1000,4,FALSE),VLOOKUP($A622,FADT!$A$3:$C$1000,2,FALSE))</f>
        <v>0.35</v>
      </c>
      <c r="D622" s="35">
        <f t="shared" si="21"/>
        <v>1.3279706929026582</v>
      </c>
      <c r="I622" s="24">
        <v>620</v>
      </c>
      <c r="J622" s="38">
        <f t="shared" ca="1" si="20"/>
        <v>42948</v>
      </c>
      <c r="K622" s="39">
        <f ca="1">IF(J622&gt;$J$2,1,IF(B622=B623,1*K623,B622*K623)/VLOOKUP(J622,Moeda!A$3:D$24,4,TRUE))</f>
        <v>1.3279706929026582</v>
      </c>
      <c r="L622" s="18">
        <f ca="1">VLOOKUP(J622,Moeda!A$3:D$24,4,TRUE)</f>
        <v>1</v>
      </c>
    </row>
    <row r="623" spans="1:12" ht="20.100000000000001" customHeight="1" x14ac:dyDescent="0.2">
      <c r="A623" s="34">
        <v>42979</v>
      </c>
      <c r="B623" s="35">
        <f>IF($A623&gt;=$F$2,VLOOKUP($A623,'IPCA-E'!$A$3:$F$1000,3,FALSE),VLOOKUP($A623,FADT!$A$3:$C$1000,3,FALSE))</f>
        <v>1.0011003700000001</v>
      </c>
      <c r="C623" s="40">
        <f>IF($A623&gt;=$F$2,VLOOKUP($A623,'IPCA-E'!$A$3:$F$1000,4,FALSE),VLOOKUP($A623,FADT!$A$3:$C$1000,2,FALSE))</f>
        <v>0.11</v>
      </c>
      <c r="D623" s="35">
        <f t="shared" si="21"/>
        <v>1.3233391910016392</v>
      </c>
      <c r="I623" s="24">
        <v>621</v>
      </c>
      <c r="J623" s="38">
        <f t="shared" ca="1" si="20"/>
        <v>42979</v>
      </c>
      <c r="K623" s="39">
        <f ca="1">IF(J623&gt;$J$2,1,IF(B623=B624,1*K624,B623*K624)/VLOOKUP(J623,Moeda!A$3:D$24,4,TRUE))</f>
        <v>1.3233391910016392</v>
      </c>
      <c r="L623" s="18">
        <f ca="1">VLOOKUP(J623,Moeda!A$3:D$24,4,TRUE)</f>
        <v>1</v>
      </c>
    </row>
    <row r="624" spans="1:12" ht="20.100000000000001" customHeight="1" x14ac:dyDescent="0.2">
      <c r="A624" s="34">
        <v>43009</v>
      </c>
      <c r="B624" s="35">
        <f>IF($A624&gt;=$F$2,VLOOKUP($A624,'IPCA-E'!$A$3:$F$1000,3,FALSE),VLOOKUP($A624,FADT!$A$3:$C$1000,3,FALSE))</f>
        <v>1.0034000700000001</v>
      </c>
      <c r="C624" s="40">
        <f>IF($A624&gt;=$F$2,VLOOKUP($A624,'IPCA-E'!$A$3:$F$1000,4,FALSE),VLOOKUP($A624,FADT!$A$3:$C$1000,2,FALSE))</f>
        <v>0.34</v>
      </c>
      <c r="D624" s="35">
        <f t="shared" si="21"/>
        <v>1.3218846288126325</v>
      </c>
      <c r="I624" s="24">
        <v>622</v>
      </c>
      <c r="J624" s="38">
        <f t="shared" ca="1" si="20"/>
        <v>43009</v>
      </c>
      <c r="K624" s="39">
        <f ca="1">IF(J624&gt;$J$2,1,IF(B624=B625,1*K625,B624*K625)/VLOOKUP(J624,Moeda!A$3:D$24,4,TRUE))</f>
        <v>1.3218846288126325</v>
      </c>
      <c r="L624" s="18">
        <f ca="1">VLOOKUP(J624,Moeda!A$3:D$24,4,TRUE)</f>
        <v>1</v>
      </c>
    </row>
    <row r="625" spans="1:12" ht="20.100000000000001" customHeight="1" x14ac:dyDescent="0.2">
      <c r="A625" s="34">
        <v>43040</v>
      </c>
      <c r="B625" s="35">
        <f>IF($A625&gt;=$F$2,VLOOKUP($A625,'IPCA-E'!$A$3:$F$1000,3,FALSE),VLOOKUP($A625,FADT!$A$3:$C$1000,3,FALSE))</f>
        <v>1.0032007599999999</v>
      </c>
      <c r="C625" s="40">
        <f>IF($A625&gt;=$F$2,VLOOKUP($A625,'IPCA-E'!$A$3:$F$1000,4,FALSE),VLOOKUP($A625,FADT!$A$3:$C$1000,2,FALSE))</f>
        <v>0.3201</v>
      </c>
      <c r="D625" s="35">
        <f t="shared" si="21"/>
        <v>1.3174053583757797</v>
      </c>
      <c r="I625" s="24">
        <v>623</v>
      </c>
      <c r="J625" s="38">
        <f t="shared" ca="1" si="20"/>
        <v>43040</v>
      </c>
      <c r="K625" s="39">
        <f ca="1">IF(J625&gt;$J$2,1,IF(B625=B626,1*K626,B625*K626)/VLOOKUP(J625,Moeda!A$3:D$24,4,TRUE))</f>
        <v>1.3174053583757797</v>
      </c>
      <c r="L625" s="18">
        <f ca="1">VLOOKUP(J625,Moeda!A$3:D$24,4,TRUE)</f>
        <v>1</v>
      </c>
    </row>
    <row r="626" spans="1:12" ht="20.100000000000001" customHeight="1" x14ac:dyDescent="0.2">
      <c r="A626" s="34">
        <v>43070</v>
      </c>
      <c r="B626" s="35">
        <f>IF($A626&gt;=$F$2,VLOOKUP($A626,'IPCA-E'!$A$3:$F$1000,3,FALSE),VLOOKUP($A626,FADT!$A$3:$C$1000,3,FALSE))</f>
        <v>1.00350045</v>
      </c>
      <c r="C626" s="40">
        <f>IF($A626&gt;=$F$2,VLOOKUP($A626,'IPCA-E'!$A$3:$F$1000,4,FALSE),VLOOKUP($A626,FADT!$A$3:$C$1000,2,FALSE))</f>
        <v>0.35</v>
      </c>
      <c r="D626" s="35">
        <f t="shared" si="21"/>
        <v>1.3132021135787215</v>
      </c>
      <c r="I626" s="24">
        <v>624</v>
      </c>
      <c r="J626" s="38">
        <f t="shared" ca="1" si="20"/>
        <v>43070</v>
      </c>
      <c r="K626" s="39">
        <f ca="1">IF(J626&gt;$J$2,1,IF(B626=B627,1*K627,B626*K627)/VLOOKUP(J626,Moeda!A$3:D$24,4,TRUE))</f>
        <v>1.3132021135787215</v>
      </c>
      <c r="L626" s="18">
        <f ca="1">VLOOKUP(J626,Moeda!A$3:D$24,4,TRUE)</f>
        <v>1</v>
      </c>
    </row>
    <row r="627" spans="1:12" ht="20.100000000000001" customHeight="1" x14ac:dyDescent="0.2">
      <c r="A627" s="34">
        <v>43101</v>
      </c>
      <c r="B627" s="35">
        <f>IF($A627&gt;=$F$2,VLOOKUP($A627,'IPCA-E'!$A$3:$F$1000,3,FALSE),VLOOKUP($A627,FADT!$A$3:$C$1000,3,FALSE))</f>
        <v>1.0039007</v>
      </c>
      <c r="C627" s="40">
        <f>IF($A627&gt;=$F$2,VLOOKUP($A627,'IPCA-E'!$A$3:$F$1000,4,FALSE),VLOOKUP($A627,FADT!$A$3:$C$1000,2,FALSE))</f>
        <v>0.3901</v>
      </c>
      <c r="D627" s="35">
        <f t="shared" si="21"/>
        <v>1.3086213499742043</v>
      </c>
      <c r="E627" s="52">
        <f>YEAR(A627)</f>
        <v>2018</v>
      </c>
      <c r="I627" s="24">
        <v>625</v>
      </c>
      <c r="J627" s="38">
        <f t="shared" ca="1" si="20"/>
        <v>43101</v>
      </c>
      <c r="K627" s="39">
        <f ca="1">IF(J627&gt;$J$2,1,IF(B627=B628,1*K628,B627*K628)/VLOOKUP(J627,Moeda!A$3:D$24,4,TRUE))</f>
        <v>1.3086213499742043</v>
      </c>
      <c r="L627" s="18">
        <f ca="1">VLOOKUP(J627,Moeda!A$3:D$24,4,TRUE)</f>
        <v>1</v>
      </c>
    </row>
    <row r="628" spans="1:12" ht="20.100000000000001" customHeight="1" x14ac:dyDescent="0.2">
      <c r="A628" s="34">
        <v>43132</v>
      </c>
      <c r="B628" s="35">
        <f>IF($A628&gt;=$F$2,VLOOKUP($A628,'IPCA-E'!$A$3:$F$1000,3,FALSE),VLOOKUP($A628,FADT!$A$3:$C$1000,3,FALSE))</f>
        <v>1.0038008899999999</v>
      </c>
      <c r="C628" s="40">
        <f>IF($A628&gt;=$F$2,VLOOKUP($A628,'IPCA-E'!$A$3:$F$1000,4,FALSE),VLOOKUP($A628,FADT!$A$3:$C$1000,2,FALSE))</f>
        <v>0.38009999999999999</v>
      </c>
      <c r="D628" s="35">
        <f t="shared" si="21"/>
        <v>1.303536644584673</v>
      </c>
      <c r="I628" s="24">
        <v>626</v>
      </c>
      <c r="J628" s="38">
        <f t="shared" ca="1" si="20"/>
        <v>43132</v>
      </c>
      <c r="K628" s="39">
        <f ca="1">IF(J628&gt;$J$2,1,IF(B628=B629,1*K629,B628*K629)/VLOOKUP(J628,Moeda!A$3:D$24,4,TRUE))</f>
        <v>1.303536644584673</v>
      </c>
      <c r="L628" s="18">
        <f ca="1">VLOOKUP(J628,Moeda!A$3:D$24,4,TRUE)</f>
        <v>1</v>
      </c>
    </row>
    <row r="629" spans="1:12" ht="20.100000000000001" customHeight="1" x14ac:dyDescent="0.2">
      <c r="A629" s="34">
        <v>43160</v>
      </c>
      <c r="B629" s="35">
        <f>IF($A629&gt;=$F$2,VLOOKUP($A629,'IPCA-E'!$A$3:$F$1000,3,FALSE),VLOOKUP($A629,FADT!$A$3:$C$1000,3,FALSE))</f>
        <v>1.0009995899999999</v>
      </c>
      <c r="C629" s="40">
        <f>IF($A629&gt;=$F$2,VLOOKUP($A629,'IPCA-E'!$A$3:$F$1000,4,FALSE),VLOOKUP($A629,FADT!$A$3:$C$1000,2,FALSE))</f>
        <v>0.1</v>
      </c>
      <c r="D629" s="35">
        <f t="shared" si="21"/>
        <v>1.2986008057680374</v>
      </c>
      <c r="I629" s="24">
        <v>627</v>
      </c>
      <c r="J629" s="38">
        <f t="shared" ca="1" si="20"/>
        <v>43160</v>
      </c>
      <c r="K629" s="39">
        <f ca="1">IF(J629&gt;$J$2,1,IF(B629=B630,1*K630,B629*K630)/VLOOKUP(J629,Moeda!A$3:D$24,4,TRUE))</f>
        <v>1.2986008057680374</v>
      </c>
      <c r="L629" s="18">
        <f ca="1">VLOOKUP(J629,Moeda!A$3:D$24,4,TRUE)</f>
        <v>1</v>
      </c>
    </row>
    <row r="630" spans="1:12" ht="20.100000000000001" customHeight="1" x14ac:dyDescent="0.2">
      <c r="A630" s="34">
        <v>43191</v>
      </c>
      <c r="B630" s="35">
        <f>IF($A630&gt;=$F$2,VLOOKUP($A630,'IPCA-E'!$A$3:$F$1000,3,FALSE),VLOOKUP($A630,FADT!$A$3:$C$1000,3,FALSE))</f>
        <v>1.0020999100000001</v>
      </c>
      <c r="C630" s="40">
        <f>IF($A630&gt;=$F$2,VLOOKUP($A630,'IPCA-E'!$A$3:$F$1000,4,FALSE),VLOOKUP($A630,FADT!$A$3:$C$1000,2,FALSE))</f>
        <v>0.21</v>
      </c>
      <c r="D630" s="35">
        <f t="shared" si="21"/>
        <v>1.2973040336290622</v>
      </c>
      <c r="I630" s="24">
        <v>628</v>
      </c>
      <c r="J630" s="38">
        <f t="shared" ca="1" si="20"/>
        <v>43191</v>
      </c>
      <c r="K630" s="39">
        <f ca="1">IF(J630&gt;$J$2,1,IF(B630=B631,1*K631,B630*K631)/VLOOKUP(J630,Moeda!A$3:D$24,4,TRUE))</f>
        <v>1.2973040336290622</v>
      </c>
      <c r="L630" s="18">
        <f ca="1">VLOOKUP(J630,Moeda!A$3:D$24,4,TRUE)</f>
        <v>1</v>
      </c>
    </row>
    <row r="631" spans="1:12" ht="20.100000000000001" customHeight="1" x14ac:dyDescent="0.2">
      <c r="A631" s="34">
        <v>43221</v>
      </c>
      <c r="B631" s="35">
        <f>IF($A631&gt;=$F$2,VLOOKUP($A631,'IPCA-E'!$A$3:$F$1000,3,FALSE),VLOOKUP($A631,FADT!$A$3:$C$1000,3,FALSE))</f>
        <v>1.0014004299999999</v>
      </c>
      <c r="C631" s="40">
        <f>IF($A631&gt;=$F$2,VLOOKUP($A631,'IPCA-E'!$A$3:$F$1000,4,FALSE),VLOOKUP($A631,FADT!$A$3:$C$1000,2,FALSE))</f>
        <v>0.14000000000000001</v>
      </c>
      <c r="D631" s="35">
        <f t="shared" si="21"/>
        <v>1.2945855205486068</v>
      </c>
      <c r="I631" s="24">
        <v>629</v>
      </c>
      <c r="J631" s="38">
        <f t="shared" ca="1" si="20"/>
        <v>43221</v>
      </c>
      <c r="K631" s="39">
        <f ca="1">IF(J631&gt;$J$2,1,IF(B631=B632,1*K632,B631*K632)/VLOOKUP(J631,Moeda!A$3:D$24,4,TRUE))</f>
        <v>1.2945855205486068</v>
      </c>
      <c r="L631" s="18">
        <f ca="1">VLOOKUP(J631,Moeda!A$3:D$24,4,TRUE)</f>
        <v>1</v>
      </c>
    </row>
    <row r="632" spans="1:12" ht="20.100000000000001" customHeight="1" x14ac:dyDescent="0.2">
      <c r="A632" s="34">
        <v>43252</v>
      </c>
      <c r="B632" s="35">
        <f>IF($A632&gt;=$F$2,VLOOKUP($A632,'IPCA-E'!$A$3:$F$1000,3,FALSE),VLOOKUP($A632,FADT!$A$3:$C$1000,3,FALSE))</f>
        <v>1.01109969</v>
      </c>
      <c r="C632" s="40">
        <f>IF($A632&gt;=$F$2,VLOOKUP($A632,'IPCA-E'!$A$3:$F$1000,4,FALSE),VLOOKUP($A632,FADT!$A$3:$C$1000,2,FALSE))</f>
        <v>1.1100000000000001</v>
      </c>
      <c r="D632" s="35">
        <f t="shared" si="21"/>
        <v>1.2927750795439612</v>
      </c>
      <c r="I632" s="24">
        <v>630</v>
      </c>
      <c r="J632" s="38">
        <f t="shared" ca="1" si="20"/>
        <v>43252</v>
      </c>
      <c r="K632" s="39">
        <f ca="1">IF(J632&gt;$J$2,1,IF(B632=B633,1*K633,B632*K633)/VLOOKUP(J632,Moeda!A$3:D$24,4,TRUE))</f>
        <v>1.2927750795439612</v>
      </c>
      <c r="L632" s="18">
        <f ca="1">VLOOKUP(J632,Moeda!A$3:D$24,4,TRUE)</f>
        <v>1</v>
      </c>
    </row>
    <row r="633" spans="1:12" ht="20.100000000000001" customHeight="1" x14ac:dyDescent="0.2">
      <c r="A633" s="34">
        <v>43282</v>
      </c>
      <c r="B633" s="35">
        <f>IF($A633&gt;=$F$2,VLOOKUP($A633,'IPCA-E'!$A$3:$F$1000,3,FALSE),VLOOKUP($A633,FADT!$A$3:$C$1000,3,FALSE))</f>
        <v>1.0063991800000001</v>
      </c>
      <c r="C633" s="40">
        <f>IF($A633&gt;=$F$2,VLOOKUP($A633,'IPCA-E'!$A$3:$F$1000,4,FALSE),VLOOKUP($A633,FADT!$A$3:$C$1000,2,FALSE))</f>
        <v>0.63990000000000002</v>
      </c>
      <c r="D633" s="35">
        <f t="shared" si="21"/>
        <v>1.2785832023585737</v>
      </c>
      <c r="I633" s="24">
        <v>631</v>
      </c>
      <c r="J633" s="38">
        <f t="shared" ca="1" si="20"/>
        <v>43282</v>
      </c>
      <c r="K633" s="39">
        <f ca="1">IF(J633&gt;$J$2,1,IF(B633=B634,1*K634,B633*K634)/VLOOKUP(J633,Moeda!A$3:D$24,4,TRUE))</f>
        <v>1.2785832023585737</v>
      </c>
      <c r="L633" s="18">
        <f ca="1">VLOOKUP(J633,Moeda!A$3:D$24,4,TRUE)</f>
        <v>1</v>
      </c>
    </row>
    <row r="634" spans="1:12" ht="20.100000000000001" customHeight="1" x14ac:dyDescent="0.2">
      <c r="A634" s="34">
        <v>43313</v>
      </c>
      <c r="B634" s="35">
        <f>IF($A634&gt;=$F$2,VLOOKUP($A634,'IPCA-E'!$A$3:$F$1000,3,FALSE),VLOOKUP($A634,FADT!$A$3:$C$1000,3,FALSE))</f>
        <v>1.00129987</v>
      </c>
      <c r="C634" s="40">
        <f>IF($A634&gt;=$F$2,VLOOKUP($A634,'IPCA-E'!$A$3:$F$1000,4,FALSE),VLOOKUP($A634,FADT!$A$3:$C$1000,2,FALSE))</f>
        <v>0.13</v>
      </c>
      <c r="D634" s="35">
        <f t="shared" si="21"/>
        <v>1.2704533427367992</v>
      </c>
      <c r="I634" s="24">
        <v>632</v>
      </c>
      <c r="J634" s="38">
        <f t="shared" ca="1" si="20"/>
        <v>43313</v>
      </c>
      <c r="K634" s="39">
        <f ca="1">IF(J634&gt;$J$2,1,IF(B634=B635,1*K635,B634*K635)/VLOOKUP(J634,Moeda!A$3:D$24,4,TRUE))</f>
        <v>1.2704533427367992</v>
      </c>
      <c r="L634" s="18">
        <f ca="1">VLOOKUP(J634,Moeda!A$3:D$24,4,TRUE)</f>
        <v>1</v>
      </c>
    </row>
    <row r="635" spans="1:12" ht="20.100000000000001" customHeight="1" x14ac:dyDescent="0.2">
      <c r="A635" s="34">
        <v>43344</v>
      </c>
      <c r="B635" s="35">
        <f>IF($A635&gt;=$F$2,VLOOKUP($A635,'IPCA-E'!$A$3:$F$1000,3,FALSE),VLOOKUP($A635,FADT!$A$3:$C$1000,3,FALSE))</f>
        <v>1.0009002899999999</v>
      </c>
      <c r="C635" s="40">
        <f>IF($A635&gt;=$F$2,VLOOKUP($A635,'IPCA-E'!$A$3:$F$1000,4,FALSE),VLOOKUP($A635,FADT!$A$3:$C$1000,2,FALSE))</f>
        <v>0.09</v>
      </c>
      <c r="D635" s="35">
        <f t="shared" si="21"/>
        <v>1.268804062400207</v>
      </c>
      <c r="I635" s="24">
        <v>633</v>
      </c>
      <c r="J635" s="38">
        <f t="shared" ca="1" si="20"/>
        <v>43344</v>
      </c>
      <c r="K635" s="39">
        <f ca="1">IF(J635&gt;$J$2,1,IF(B635=B636,1*K636,B635*K636)/VLOOKUP(J635,Moeda!A$3:D$24,4,TRUE))</f>
        <v>1.268804062400207</v>
      </c>
      <c r="L635" s="18">
        <f ca="1">VLOOKUP(J635,Moeda!A$3:D$24,4,TRUE)</f>
        <v>1</v>
      </c>
    </row>
    <row r="636" spans="1:12" ht="20.100000000000001" customHeight="1" x14ac:dyDescent="0.2">
      <c r="A636" s="34">
        <v>43374</v>
      </c>
      <c r="B636" s="35">
        <f>IF($A636&gt;=$F$2,VLOOKUP($A636,'IPCA-E'!$A$3:$F$1000,3,FALSE),VLOOKUP($A636,FADT!$A$3:$C$1000,3,FALSE))</f>
        <v>1.0058004199999999</v>
      </c>
      <c r="C636" s="40">
        <f>IF($A636&gt;=$F$2,VLOOKUP($A636,'IPCA-E'!$A$3:$F$1000,4,FALSE),VLOOKUP($A636,FADT!$A$3:$C$1000,2,FALSE))</f>
        <v>0.57999999999999996</v>
      </c>
      <c r="D636" s="35">
        <f t="shared" si="21"/>
        <v>1.2676627982595621</v>
      </c>
      <c r="I636" s="24">
        <v>634</v>
      </c>
      <c r="J636" s="38">
        <f t="shared" ca="1" si="20"/>
        <v>43374</v>
      </c>
      <c r="K636" s="39">
        <f ca="1">IF(J636&gt;$J$2,1,IF(B636=B637,1*K637,B636*K637)/VLOOKUP(J636,Moeda!A$3:D$24,4,TRUE))</f>
        <v>1.2676627982595621</v>
      </c>
      <c r="L636" s="18">
        <f ca="1">VLOOKUP(J636,Moeda!A$3:D$24,4,TRUE)</f>
        <v>1</v>
      </c>
    </row>
    <row r="637" spans="1:12" ht="20.100000000000001" customHeight="1" x14ac:dyDescent="0.2">
      <c r="A637" s="34">
        <v>43405</v>
      </c>
      <c r="B637" s="35">
        <f>IF($A637&gt;=$F$2,VLOOKUP($A637,'IPCA-E'!$A$3:$F$1000,3,FALSE),VLOOKUP($A637,FADT!$A$3:$C$1000,3,FALSE))</f>
        <v>1.00190037</v>
      </c>
      <c r="C637" s="40">
        <f>IF($A637&gt;=$F$2,VLOOKUP($A637,'IPCA-E'!$A$3:$F$1000,4,FALSE),VLOOKUP($A637,FADT!$A$3:$C$1000,2,FALSE))</f>
        <v>0.19</v>
      </c>
      <c r="D637" s="35">
        <f t="shared" si="21"/>
        <v>1.2603522260008224</v>
      </c>
      <c r="I637" s="24">
        <v>635</v>
      </c>
      <c r="J637" s="38">
        <f t="shared" ca="1" si="20"/>
        <v>43405</v>
      </c>
      <c r="K637" s="39">
        <f ca="1">IF(J637&gt;$J$2,1,IF(B637=B638,1*K638,B637*K638)/VLOOKUP(J637,Moeda!A$3:D$24,4,TRUE))</f>
        <v>1.2603522260008224</v>
      </c>
      <c r="L637" s="18">
        <f ca="1">VLOOKUP(J637,Moeda!A$3:D$24,4,TRUE)</f>
        <v>1</v>
      </c>
    </row>
    <row r="638" spans="1:12" ht="20.100000000000001" customHeight="1" x14ac:dyDescent="0.2">
      <c r="A638" s="34">
        <v>43435</v>
      </c>
      <c r="B638" s="35">
        <f>IF($A638&gt;=$F$2,VLOOKUP($A638,'IPCA-E'!$A$3:$F$1000,3,FALSE),VLOOKUP($A638,FADT!$A$3:$C$1000,3,FALSE))</f>
        <v>0.99840010999999995</v>
      </c>
      <c r="C638" s="40">
        <f>IF($A638&gt;=$F$2,VLOOKUP($A638,'IPCA-E'!$A$3:$F$1000,4,FALSE),VLOOKUP($A638,FADT!$A$3:$C$1000,2,FALSE))</f>
        <v>-0.16</v>
      </c>
      <c r="D638" s="35">
        <f t="shared" si="21"/>
        <v>1.2579616334514603</v>
      </c>
      <c r="I638" s="24">
        <v>636</v>
      </c>
      <c r="J638" s="38">
        <f t="shared" ca="1" si="20"/>
        <v>43435</v>
      </c>
      <c r="K638" s="39">
        <f ca="1">IF(J638&gt;$J$2,1,IF(B638=B639,1*K639,B638*K639)/VLOOKUP(J638,Moeda!A$3:D$24,4,TRUE))</f>
        <v>1.2579616334514603</v>
      </c>
      <c r="L638" s="18">
        <f ca="1">VLOOKUP(J638,Moeda!A$3:D$24,4,TRUE)</f>
        <v>1</v>
      </c>
    </row>
    <row r="639" spans="1:12" ht="20.100000000000001" customHeight="1" x14ac:dyDescent="0.2">
      <c r="A639" s="34">
        <v>43466</v>
      </c>
      <c r="B639" s="35">
        <f>IF($A639&gt;=$F$2,VLOOKUP($A639,'IPCA-E'!$A$3:$F$1000,3,FALSE),VLOOKUP($A639,FADT!$A$3:$C$1000,3,FALSE))</f>
        <v>1.0029993699999999</v>
      </c>
      <c r="C639" s="40">
        <f>IF($A639&gt;=$F$2,VLOOKUP($A639,'IPCA-E'!$A$3:$F$1000,4,FALSE),VLOOKUP($A639,FADT!$A$3:$C$1000,2,FALSE))</f>
        <v>0.2999</v>
      </c>
      <c r="D639" s="35">
        <f t="shared" si="21"/>
        <v>1.2599774587880006</v>
      </c>
      <c r="E639" s="44" t="s">
        <v>40</v>
      </c>
      <c r="I639" s="24">
        <v>637</v>
      </c>
      <c r="J639" s="38">
        <f t="shared" ca="1" si="20"/>
        <v>43466</v>
      </c>
      <c r="K639" s="39">
        <f ca="1">IF(J639&gt;$J$2,1,IF(B639=B640,1*K640,B639*K640)/VLOOKUP(J639,Moeda!A$3:D$24,4,TRUE))</f>
        <v>1.2599774587880006</v>
      </c>
      <c r="L639" s="18">
        <f ca="1">VLOOKUP(J639,Moeda!A$3:D$24,4,TRUE)</f>
        <v>1</v>
      </c>
    </row>
    <row r="640" spans="1:12" ht="20.100000000000001" customHeight="1" x14ac:dyDescent="0.2">
      <c r="A640" s="34">
        <v>43497</v>
      </c>
      <c r="B640" s="35">
        <f>IF($A640&gt;=$F$2,VLOOKUP($A640,'IPCA-E'!$A$3:$F$1000,3,FALSE),VLOOKUP($A640,FADT!$A$3:$C$1000,3,FALSE))</f>
        <v>1.00340026</v>
      </c>
      <c r="C640" s="40">
        <f>IF($A640&gt;=$F$2,VLOOKUP($A640,'IPCA-E'!$A$3:$F$1000,4,FALSE),VLOOKUP($A640,FADT!$A$3:$C$1000,2,FALSE))</f>
        <v>0.34</v>
      </c>
      <c r="D640" s="35">
        <f t="shared" si="21"/>
        <v>1.2562096213360538</v>
      </c>
      <c r="I640" s="24">
        <v>638</v>
      </c>
      <c r="J640" s="38">
        <f t="shared" ca="1" si="20"/>
        <v>43497</v>
      </c>
      <c r="K640" s="39">
        <f ca="1">IF(J640&gt;$J$2,1,IF(B640=B641,1*K641,B640*K641)/VLOOKUP(J640,Moeda!A$3:D$24,4,TRUE))</f>
        <v>1.2562096213360538</v>
      </c>
      <c r="L640" s="18">
        <f ca="1">VLOOKUP(J640,Moeda!A$3:D$24,4,TRUE)</f>
        <v>1</v>
      </c>
    </row>
    <row r="641" spans="1:12" ht="20.100000000000001" customHeight="1" x14ac:dyDescent="0.2">
      <c r="A641" s="34">
        <v>43525</v>
      </c>
      <c r="B641" s="35">
        <f>IF($A641&gt;=$F$2,VLOOKUP($A641,'IPCA-E'!$A$3:$F$1000,3,FALSE),VLOOKUP($A641,FADT!$A$3:$C$1000,3,FALSE))</f>
        <v>1.0053993800000001</v>
      </c>
      <c r="C641" s="40">
        <f>IF($A641&gt;=$F$2,VLOOKUP($A641,'IPCA-E'!$A$3:$F$1000,4,FALSE),VLOOKUP($A641,FADT!$A$3:$C$1000,2,FALSE))</f>
        <v>0.53990000000000005</v>
      </c>
      <c r="D641" s="35">
        <f t="shared" si="21"/>
        <v>1.2519526567952592</v>
      </c>
      <c r="I641" s="24">
        <v>639</v>
      </c>
      <c r="J641" s="38">
        <f t="shared" ca="1" si="20"/>
        <v>43525</v>
      </c>
      <c r="K641" s="39">
        <f ca="1">IF(J641&gt;$J$2,1,IF(B641=B642,1*K642,B641*K642)/VLOOKUP(J641,Moeda!A$3:D$24,4,TRUE))</f>
        <v>1.2519526567952592</v>
      </c>
      <c r="L641" s="18">
        <f ca="1">VLOOKUP(J641,Moeda!A$3:D$24,4,TRUE)</f>
        <v>1</v>
      </c>
    </row>
    <row r="642" spans="1:12" ht="20.100000000000001" customHeight="1" x14ac:dyDescent="0.2">
      <c r="A642" s="34">
        <v>43556</v>
      </c>
      <c r="B642" s="35">
        <f>IF($A642&gt;=$F$2,VLOOKUP($A642,'IPCA-E'!$A$3:$F$1000,3,FALSE),VLOOKUP($A642,FADT!$A$3:$C$1000,3,FALSE))</f>
        <v>1.0072006200000001</v>
      </c>
      <c r="C642" s="40">
        <f>IF($A642&gt;=$F$2,VLOOKUP($A642,'IPCA-E'!$A$3:$F$1000,4,FALSE),VLOOKUP($A642,FADT!$A$3:$C$1000,2,FALSE))</f>
        <v>0.72009999999999996</v>
      </c>
      <c r="D642" s="35">
        <f t="shared" si="21"/>
        <v>1.2452291912048514</v>
      </c>
      <c r="I642" s="24">
        <v>640</v>
      </c>
      <c r="J642" s="38">
        <f t="shared" ca="1" si="20"/>
        <v>43556</v>
      </c>
      <c r="K642" s="39">
        <f ca="1">IF(J642&gt;$J$2,1,IF(B642=B643,1*K643,B642*K643)/VLOOKUP(J642,Moeda!A$3:D$24,4,TRUE))</f>
        <v>1.2452291912048514</v>
      </c>
      <c r="L642" s="18">
        <f ca="1">VLOOKUP(J642,Moeda!A$3:D$24,4,TRUE)</f>
        <v>1</v>
      </c>
    </row>
    <row r="643" spans="1:12" ht="20.100000000000001" customHeight="1" x14ac:dyDescent="0.2">
      <c r="A643" s="34">
        <v>43586</v>
      </c>
      <c r="B643" s="35">
        <f>IF($A643&gt;=$F$2,VLOOKUP($A643,'IPCA-E'!$A$3:$F$1000,3,FALSE),VLOOKUP($A643,FADT!$A$3:$C$1000,3,FALSE))</f>
        <v>1.0034991799999999</v>
      </c>
      <c r="C643" s="40">
        <f>IF($A643&gt;=$F$2,VLOOKUP($A643,'IPCA-E'!$A$3:$F$1000,4,FALSE),VLOOKUP($A643,FADT!$A$3:$C$1000,2,FALSE))</f>
        <v>0.34989999999999999</v>
      </c>
      <c r="D643" s="35">
        <f t="shared" si="21"/>
        <v>1.2363268712094828</v>
      </c>
      <c r="I643" s="24">
        <v>641</v>
      </c>
      <c r="J643" s="38">
        <f t="shared" ref="J643:J706" ca="1" si="22">IF(CELL("tipo",B643)="v",A643,"")</f>
        <v>43586</v>
      </c>
      <c r="K643" s="39">
        <f ca="1">IF(J643&gt;$J$2,1,IF(B643=B644,1*K644,B643*K644)/VLOOKUP(J643,Moeda!A$3:D$24,4,TRUE))</f>
        <v>1.2363268712094828</v>
      </c>
      <c r="L643" s="18">
        <f ca="1">VLOOKUP(J643,Moeda!A$3:D$24,4,TRUE)</f>
        <v>1</v>
      </c>
    </row>
    <row r="644" spans="1:12" ht="20.100000000000001" customHeight="1" x14ac:dyDescent="0.2">
      <c r="A644" s="34">
        <v>43617</v>
      </c>
      <c r="B644" s="35">
        <f>IF($A644&gt;=$F$2,VLOOKUP($A644,'IPCA-E'!$A$3:$F$1000,3,FALSE),VLOOKUP($A644,FADT!$A$3:$C$1000,3,FALSE))</f>
        <v>1.0005990499999999</v>
      </c>
      <c r="C644" s="40">
        <f>IF($A644&gt;=$F$2,VLOOKUP($A644,'IPCA-E'!$A$3:$F$1000,4,FALSE),VLOOKUP($A644,FADT!$A$3:$C$1000,2,FALSE))</f>
        <v>5.9900000000000002E-2</v>
      </c>
      <c r="D644" s="35">
        <f t="shared" si="21"/>
        <v>1.2320158260712111</v>
      </c>
      <c r="I644" s="24">
        <v>642</v>
      </c>
      <c r="J644" s="38">
        <f t="shared" ca="1" si="22"/>
        <v>43617</v>
      </c>
      <c r="K644" s="39">
        <f ca="1">IF(J644&gt;$J$2,1,IF(B644=B645,1*K645,B644*K645)/VLOOKUP(J644,Moeda!A$3:D$24,4,TRUE))</f>
        <v>1.2320158260712111</v>
      </c>
      <c r="L644" s="18">
        <f ca="1">VLOOKUP(J644,Moeda!A$3:D$24,4,TRUE)</f>
        <v>1</v>
      </c>
    </row>
    <row r="645" spans="1:12" ht="20.100000000000001" customHeight="1" x14ac:dyDescent="0.2">
      <c r="A645" s="34">
        <v>43647</v>
      </c>
      <c r="B645" s="35">
        <f>IF($A645&gt;=$F$2,VLOOKUP($A645,'IPCA-E'!$A$3:$F$1000,3,FALSE),VLOOKUP($A645,FADT!$A$3:$C$1000,3,FALSE))</f>
        <v>1.0009009600000001</v>
      </c>
      <c r="C645" s="40">
        <f>IF($A645&gt;=$F$2,VLOOKUP($A645,'IPCA-E'!$A$3:$F$1000,4,FALSE),VLOOKUP($A645,FADT!$A$3:$C$1000,2,FALSE))</f>
        <v>9.01E-2</v>
      </c>
      <c r="D645" s="35">
        <f t="shared" si="21"/>
        <v>1.2312782288482196</v>
      </c>
      <c r="I645" s="24">
        <v>643</v>
      </c>
      <c r="J645" s="38">
        <f t="shared" ca="1" si="22"/>
        <v>43647</v>
      </c>
      <c r="K645" s="39">
        <f ca="1">IF(J645&gt;$J$2,1,IF(B645=B646,1*K646,B645*K646)/VLOOKUP(J645,Moeda!A$3:D$24,4,TRUE))</f>
        <v>1.2312782288482196</v>
      </c>
      <c r="L645" s="18">
        <f ca="1">VLOOKUP(J645,Moeda!A$3:D$24,4,TRUE)</f>
        <v>1</v>
      </c>
    </row>
    <row r="646" spans="1:12" ht="20.100000000000001" customHeight="1" x14ac:dyDescent="0.2">
      <c r="A646" s="34">
        <v>43678</v>
      </c>
      <c r="B646" s="35">
        <f>IF($A646&gt;=$F$2,VLOOKUP($A646,'IPCA-E'!$A$3:$F$1000,3,FALSE),VLOOKUP($A646,FADT!$A$3:$C$1000,3,FALSE))</f>
        <v>1.0008007800000001</v>
      </c>
      <c r="C646" s="40">
        <f>IF($A646&gt;=$F$2,VLOOKUP($A646,'IPCA-E'!$A$3:$F$1000,4,FALSE),VLOOKUP($A646,FADT!$A$3:$C$1000,2,FALSE))</f>
        <v>8.0100000000000005E-2</v>
      </c>
      <c r="D646" s="35">
        <f t="shared" si="21"/>
        <v>1.2301698949796387</v>
      </c>
      <c r="I646" s="24">
        <v>644</v>
      </c>
      <c r="J646" s="38">
        <f t="shared" ca="1" si="22"/>
        <v>43678</v>
      </c>
      <c r="K646" s="39">
        <f ca="1">IF(J646&gt;$J$2,1,IF(B646=B647,1*K647,B646*K647)/VLOOKUP(J646,Moeda!A$3:D$24,4,TRUE))</f>
        <v>1.2301698949796387</v>
      </c>
      <c r="L646" s="18">
        <f ca="1">VLOOKUP(J646,Moeda!A$3:D$24,4,TRUE)</f>
        <v>1</v>
      </c>
    </row>
    <row r="647" spans="1:12" ht="20.100000000000001" customHeight="1" x14ac:dyDescent="0.2">
      <c r="A647" s="34">
        <v>43709</v>
      </c>
      <c r="B647" s="35">
        <f>IF($A647&gt;=$F$2,VLOOKUP($A647,'IPCA-E'!$A$3:$F$1000,3,FALSE),VLOOKUP($A647,FADT!$A$3:$C$1000,3,FALSE))</f>
        <v>1.00089943</v>
      </c>
      <c r="C647" s="40">
        <f>IF($A647&gt;=$F$2,VLOOKUP($A647,'IPCA-E'!$A$3:$F$1000,4,FALSE),VLOOKUP($A647,FADT!$A$3:$C$1000,2,FALSE))</f>
        <v>8.9899999999999994E-2</v>
      </c>
      <c r="D647" s="35">
        <f t="shared" si="21"/>
        <v>1.2291855877446844</v>
      </c>
      <c r="I647" s="24">
        <v>645</v>
      </c>
      <c r="J647" s="38">
        <f t="shared" ca="1" si="22"/>
        <v>43709</v>
      </c>
      <c r="K647" s="39">
        <f ca="1">IF(J647&gt;$J$2,1,IF(B647=B648,1*K648,B647*K648)/VLOOKUP(J647,Moeda!A$3:D$24,4,TRUE))</f>
        <v>1.2291855877446844</v>
      </c>
      <c r="L647" s="18">
        <f ca="1">VLOOKUP(J647,Moeda!A$3:D$24,4,TRUE)</f>
        <v>1</v>
      </c>
    </row>
    <row r="648" spans="1:12" ht="20.100000000000001" customHeight="1" x14ac:dyDescent="0.2">
      <c r="A648" s="34">
        <v>43739</v>
      </c>
      <c r="B648" s="35">
        <f>IF($A648&gt;=$F$2,VLOOKUP($A648,'IPCA-E'!$A$3:$F$1000,3,FALSE),VLOOKUP($A648,FADT!$A$3:$C$1000,3,FALSE))</f>
        <v>1.00090057</v>
      </c>
      <c r="C648" s="40">
        <f>IF($A648&gt;=$F$2,VLOOKUP($A648,'IPCA-E'!$A$3:$F$1000,4,FALSE),VLOOKUP($A648,FADT!$A$3:$C$1000,2,FALSE))</f>
        <v>9.01E-2</v>
      </c>
      <c r="D648" s="35">
        <f t="shared" si="21"/>
        <v>1.2280810148375092</v>
      </c>
      <c r="I648" s="24">
        <v>646</v>
      </c>
      <c r="J648" s="38">
        <f t="shared" ca="1" si="22"/>
        <v>43739</v>
      </c>
      <c r="K648" s="39">
        <f ca="1">IF(J648&gt;$J$2,1,IF(B648=B649,1*K649,B648*K649)/VLOOKUP(J648,Moeda!A$3:D$24,4,TRUE))</f>
        <v>1.2280810148375092</v>
      </c>
      <c r="L648" s="18">
        <f ca="1">VLOOKUP(J648,Moeda!A$3:D$24,4,TRUE)</f>
        <v>1</v>
      </c>
    </row>
    <row r="649" spans="1:12" ht="20.100000000000001" customHeight="1" x14ac:dyDescent="0.2">
      <c r="A649" s="34">
        <v>43770</v>
      </c>
      <c r="B649" s="35">
        <f>IF($A649&gt;=$F$2,VLOOKUP($A649,'IPCA-E'!$A$3:$F$1000,3,FALSE),VLOOKUP($A649,FADT!$A$3:$C$1000,3,FALSE))</f>
        <v>1.0013991900000001</v>
      </c>
      <c r="C649" s="40">
        <f>IF($A649&gt;=$F$2,VLOOKUP($A649,'IPCA-E'!$A$3:$F$1000,4,FALSE),VLOOKUP($A649,FADT!$A$3:$C$1000,2,FALSE))</f>
        <v>0.1399</v>
      </c>
      <c r="D649" s="35">
        <f t="shared" si="21"/>
        <v>1.2269760370278431</v>
      </c>
      <c r="I649" s="24">
        <v>647</v>
      </c>
      <c r="J649" s="38">
        <f t="shared" ca="1" si="22"/>
        <v>43770</v>
      </c>
      <c r="K649" s="39">
        <f ca="1">IF(J649&gt;$J$2,1,IF(B649=B650,1*K650,B649*K650)/VLOOKUP(J649,Moeda!A$3:D$24,4,TRUE))</f>
        <v>1.2269760370278431</v>
      </c>
      <c r="L649" s="18">
        <f ca="1">VLOOKUP(J649,Moeda!A$3:D$24,4,TRUE)</f>
        <v>1</v>
      </c>
    </row>
    <row r="650" spans="1:12" ht="20.100000000000001" customHeight="1" x14ac:dyDescent="0.2">
      <c r="A650" s="34">
        <v>43800</v>
      </c>
      <c r="B650" s="35">
        <f>IF($A650&gt;=$F$2,VLOOKUP($A650,'IPCA-E'!$A$3:$F$1000,3,FALSE),VLOOKUP($A650,FADT!$A$3:$C$1000,3,FALSE))</f>
        <v>1.01050062</v>
      </c>
      <c r="C650" s="40">
        <f>IF($A650&gt;=$F$2,VLOOKUP($A650,'IPCA-E'!$A$3:$F$1000,4,FALSE),VLOOKUP($A650,FADT!$A$3:$C$1000,2,FALSE))</f>
        <v>1.0501</v>
      </c>
      <c r="D650" s="35">
        <f t="shared" si="21"/>
        <v>1.2252616631613642</v>
      </c>
      <c r="I650" s="24">
        <v>648</v>
      </c>
      <c r="J650" s="38">
        <f t="shared" ca="1" si="22"/>
        <v>43800</v>
      </c>
      <c r="K650" s="39">
        <f ca="1">IF(J650&gt;$J$2,1,IF(B650=B651,1*K651,B650*K651)/VLOOKUP(J650,Moeda!A$3:D$24,4,TRUE))</f>
        <v>1.2252616631613642</v>
      </c>
      <c r="L650" s="18">
        <f ca="1">VLOOKUP(J650,Moeda!A$3:D$24,4,TRUE)</f>
        <v>1</v>
      </c>
    </row>
    <row r="651" spans="1:12" ht="20.100000000000001" customHeight="1" x14ac:dyDescent="0.2">
      <c r="A651" s="59">
        <v>43831</v>
      </c>
      <c r="B651" s="35">
        <f>IF($A651&gt;=$F$2,VLOOKUP($A651,'IPCA-E'!$A$3:$F$1000,3,FALSE),VLOOKUP($A651,FADT!$A$3:$C$1000,3,FALSE))</f>
        <v>1.00709987</v>
      </c>
      <c r="C651" s="40">
        <f>IF($A651&gt;=$F$2,VLOOKUP($A651,'IPCA-E'!$A$3:$F$1000,4,FALSE),VLOOKUP($A651,FADT!$A$3:$C$1000,2,FALSE))</f>
        <v>0.71</v>
      </c>
      <c r="D651" s="35">
        <f t="shared" si="21"/>
        <v>1.2125293531847257</v>
      </c>
      <c r="E651" s="52">
        <v>2020</v>
      </c>
      <c r="I651" s="24">
        <v>649</v>
      </c>
      <c r="J651" s="38">
        <f t="shared" ca="1" si="22"/>
        <v>43831</v>
      </c>
      <c r="K651" s="39">
        <f ca="1">IF(J651&gt;$J$2,1,IF(B651=B652,1*K652,B651*K652)/VLOOKUP(J651,Moeda!A$3:D$24,4,TRUE))</f>
        <v>1.2125293531847257</v>
      </c>
      <c r="L651" s="18">
        <f ca="1">VLOOKUP(J651,Moeda!A$3:D$24,4,TRUE)</f>
        <v>1</v>
      </c>
    </row>
    <row r="652" spans="1:12" ht="20.100000000000001" customHeight="1" x14ac:dyDescent="0.2">
      <c r="A652" s="59">
        <v>43862</v>
      </c>
      <c r="B652" s="35">
        <f>IF($A652&gt;=$F$2,VLOOKUP($A652,'IPCA-E'!$A$3:$F$1000,3,FALSE),VLOOKUP($A652,FADT!$A$3:$C$1000,3,FALSE))</f>
        <v>1.0022005599999999</v>
      </c>
      <c r="C652" s="40">
        <f>IF($A652&gt;=$F$2,VLOOKUP($A652,'IPCA-E'!$A$3:$F$1000,4,FALSE),VLOOKUP($A652,FADT!$A$3:$C$1000,2,FALSE))</f>
        <v>0.22009999999999999</v>
      </c>
      <c r="D652" s="35">
        <f t="shared" si="21"/>
        <v>1.2039812428778545</v>
      </c>
      <c r="I652" s="24">
        <v>650</v>
      </c>
      <c r="J652" s="38">
        <f t="shared" ca="1" si="22"/>
        <v>43862</v>
      </c>
      <c r="K652" s="39">
        <f ca="1">IF(J652&gt;$J$2,1,IF(B652=B653,1*K653,B652*K653)/VLOOKUP(J652,Moeda!A$3:D$24,4,TRUE))</f>
        <v>1.2039812428778545</v>
      </c>
      <c r="L652" s="18">
        <f ca="1">VLOOKUP(J652,Moeda!A$3:D$24,4,TRUE)</f>
        <v>1</v>
      </c>
    </row>
    <row r="653" spans="1:12" ht="20.100000000000001" customHeight="1" x14ac:dyDescent="0.2">
      <c r="A653" s="59">
        <v>43891</v>
      </c>
      <c r="B653" s="35">
        <f>IF($A653&gt;=$F$2,VLOOKUP($A653,'IPCA-E'!$A$3:$F$1000,3,FALSE),VLOOKUP($A653,FADT!$A$3:$C$1000,3,FALSE))</f>
        <v>1.00019978</v>
      </c>
      <c r="C653" s="40">
        <f>IF($A653&gt;=$F$2,VLOOKUP($A653,'IPCA-E'!$A$3:$F$1000,4,FALSE),VLOOKUP($A653,FADT!$A$3:$C$1000,2,FALSE))</f>
        <v>0.02</v>
      </c>
      <c r="D653" s="35">
        <f t="shared" si="21"/>
        <v>1.2013376273486163</v>
      </c>
      <c r="I653" s="24">
        <v>651</v>
      </c>
      <c r="J653" s="38">
        <f t="shared" ca="1" si="22"/>
        <v>43891</v>
      </c>
      <c r="K653" s="39">
        <f ca="1">IF(J653&gt;$J$2,1,IF(B653=B654,1*K654,B653*K654)/VLOOKUP(J653,Moeda!A$3:D$24,4,TRUE))</f>
        <v>1.2013376273486163</v>
      </c>
      <c r="L653" s="18">
        <f ca="1">VLOOKUP(J653,Moeda!A$3:D$24,4,TRUE)</f>
        <v>1</v>
      </c>
    </row>
    <row r="654" spans="1:12" ht="20.100000000000001" customHeight="1" x14ac:dyDescent="0.2">
      <c r="A654" s="59">
        <v>43922</v>
      </c>
      <c r="B654" s="35">
        <f>IF($A654&gt;=$F$2,VLOOKUP($A654,'IPCA-E'!$A$3:$F$1000,3,FALSE),VLOOKUP($A654,FADT!$A$3:$C$1000,3,FALSE))</f>
        <v>0.99989918</v>
      </c>
      <c r="C654" s="40">
        <f>IF($A654&gt;=$F$2,VLOOKUP($A654,'IPCA-E'!$A$3:$F$1000,4,FALSE),VLOOKUP($A654,FADT!$A$3:$C$1000,2,FALSE))</f>
        <v>-1.01E-2</v>
      </c>
      <c r="D654" s="35">
        <f t="shared" si="21"/>
        <v>1.201097672055693</v>
      </c>
      <c r="I654" s="24">
        <v>652</v>
      </c>
      <c r="J654" s="38">
        <f t="shared" ca="1" si="22"/>
        <v>43922</v>
      </c>
      <c r="K654" s="39">
        <f ca="1">IF(J654&gt;$J$2,1,IF(B654=B655,1*K655,B654*K655)/VLOOKUP(J654,Moeda!A$3:D$24,4,TRUE))</f>
        <v>1.201097672055693</v>
      </c>
      <c r="L654" s="18">
        <f ca="1">VLOOKUP(J654,Moeda!A$3:D$24,4,TRUE)</f>
        <v>1</v>
      </c>
    </row>
    <row r="655" spans="1:12" ht="20.100000000000001" customHeight="1" x14ac:dyDescent="0.2">
      <c r="A655" s="59">
        <v>43952</v>
      </c>
      <c r="B655" s="35">
        <f>IF($A655&gt;=$F$2,VLOOKUP($A655,'IPCA-E'!$A$3:$F$1000,3,FALSE),VLOOKUP($A655,FADT!$A$3:$C$1000,3,FALSE))</f>
        <v>0.99410027000000001</v>
      </c>
      <c r="C655" s="40">
        <f>IF($A655&gt;=$F$2,VLOOKUP($A655,'IPCA-E'!$A$3:$F$1000,4,FALSE),VLOOKUP($A655,FADT!$A$3:$C$1000,2,FALSE))</f>
        <v>-0.59</v>
      </c>
      <c r="D655" s="35">
        <f t="shared" si="21"/>
        <v>1.2012187789329849</v>
      </c>
      <c r="I655" s="24">
        <v>653</v>
      </c>
      <c r="J655" s="38">
        <f t="shared" ca="1" si="22"/>
        <v>43952</v>
      </c>
      <c r="K655" s="39">
        <f ca="1">IF(J655&gt;$J$2,1,IF(B655=B656,1*K656,B655*K656)/VLOOKUP(J655,Moeda!A$3:D$24,4,TRUE))</f>
        <v>1.2012187789329849</v>
      </c>
      <c r="L655" s="18">
        <f ca="1">VLOOKUP(J655,Moeda!A$3:D$24,4,TRUE)</f>
        <v>1</v>
      </c>
    </row>
    <row r="656" spans="1:12" ht="20.100000000000001" customHeight="1" x14ac:dyDescent="0.2">
      <c r="A656" s="59">
        <v>43983</v>
      </c>
      <c r="B656" s="35">
        <f>IF($A656&gt;=$F$2,VLOOKUP($A656,'IPCA-E'!$A$3:$F$1000,3,FALSE),VLOOKUP($A656,FADT!$A$3:$C$1000,3,FALSE))</f>
        <v>1.00020095</v>
      </c>
      <c r="C656" s="40">
        <f>IF($A656&gt;=$F$2,VLOOKUP($A656,'IPCA-E'!$A$3:$F$1000,4,FALSE),VLOOKUP($A656,FADT!$A$3:$C$1000,2,FALSE))</f>
        <v>2.01E-2</v>
      </c>
      <c r="D656" s="35">
        <f t="shared" si="21"/>
        <v>1.2083477041334925</v>
      </c>
      <c r="I656" s="24">
        <v>654</v>
      </c>
      <c r="J656" s="38">
        <f t="shared" ca="1" si="22"/>
        <v>43983</v>
      </c>
      <c r="K656" s="39">
        <f ca="1">IF(J656&gt;$J$2,1,IF(B656=B657,1*K657,B656*K657)/VLOOKUP(J656,Moeda!A$3:D$24,4,TRUE))</f>
        <v>1.2083477041334925</v>
      </c>
      <c r="L656" s="18">
        <f ca="1">VLOOKUP(J656,Moeda!A$3:D$24,4,TRUE)</f>
        <v>1</v>
      </c>
    </row>
    <row r="657" spans="1:12" ht="20.100000000000001" customHeight="1" x14ac:dyDescent="0.2">
      <c r="A657" s="59">
        <v>44013</v>
      </c>
      <c r="B657" s="35">
        <f>IF($A657&gt;=$F$2,VLOOKUP($A657,'IPCA-E'!$A$3:$F$1000,3,FALSE),VLOOKUP($A657,FADT!$A$3:$C$1000,3,FALSE))</f>
        <v>1.0030002600000001</v>
      </c>
      <c r="C657" s="40">
        <f>IF($A657&gt;=$F$2,VLOOKUP($A657,'IPCA-E'!$A$3:$F$1000,4,FALSE),VLOOKUP($A657,FADT!$A$3:$C$1000,2,FALSE))</f>
        <v>0.3</v>
      </c>
      <c r="D657" s="35">
        <f t="shared" si="21"/>
        <v>1.2081049354467144</v>
      </c>
      <c r="I657" s="24">
        <v>655</v>
      </c>
      <c r="J657" s="38">
        <f t="shared" ca="1" si="22"/>
        <v>44013</v>
      </c>
      <c r="K657" s="39">
        <f ca="1">IF(J657&gt;$J$2,1,IF(B657=B658,1*K658,B657*K658)/VLOOKUP(J657,Moeda!A$3:D$24,4,TRUE))</f>
        <v>1.2081049354467144</v>
      </c>
      <c r="L657" s="18">
        <f ca="1">VLOOKUP(J657,Moeda!A$3:D$24,4,TRUE)</f>
        <v>1</v>
      </c>
    </row>
    <row r="658" spans="1:12" ht="20.100000000000001" customHeight="1" x14ac:dyDescent="0.2">
      <c r="A658" s="59">
        <v>44044</v>
      </c>
      <c r="B658" s="35">
        <f>IF($A658&gt;=$F$2,VLOOKUP($A658,'IPCA-E'!$A$3:$F$1000,3,FALSE),VLOOKUP($A658,FADT!$A$3:$C$1000,3,FALSE))</f>
        <v>1.0023006999999999</v>
      </c>
      <c r="C658" s="40">
        <f>IF($A658&gt;=$F$2,VLOOKUP($A658,'IPCA-E'!$A$3:$F$1000,4,FALSE),VLOOKUP($A658,FADT!$A$3:$C$1000,2,FALSE))</f>
        <v>0.2301</v>
      </c>
      <c r="D658" s="35">
        <f t="shared" si="21"/>
        <v>1.2044911488325181</v>
      </c>
      <c r="I658" s="24">
        <v>656</v>
      </c>
      <c r="J658" s="38">
        <f t="shared" ca="1" si="22"/>
        <v>44044</v>
      </c>
      <c r="K658" s="39">
        <f ca="1">IF(J658&gt;$J$2,1,IF(B658=B659,1*K659,B658*K659)/VLOOKUP(J658,Moeda!A$3:D$24,4,TRUE))</f>
        <v>1.2044911488325181</v>
      </c>
      <c r="L658" s="18">
        <f ca="1">VLOOKUP(J658,Moeda!A$3:D$24,4,TRUE)</f>
        <v>1</v>
      </c>
    </row>
    <row r="659" spans="1:12" ht="20.100000000000001" customHeight="1" x14ac:dyDescent="0.2">
      <c r="A659" s="59">
        <v>44075</v>
      </c>
      <c r="B659" s="35">
        <f>IF($A659&gt;=$F$2,VLOOKUP($A659,'IPCA-E'!$A$3:$F$1000,3,FALSE),VLOOKUP($A659,FADT!$A$3:$C$1000,3,FALSE))</f>
        <v>1.0044994700000001</v>
      </c>
      <c r="C659" s="40">
        <f>IF($A659&gt;=$F$2,VLOOKUP($A659,'IPCA-E'!$A$3:$F$1000,4,FALSE),VLOOKUP($A659,FADT!$A$3:$C$1000,2,FALSE))</f>
        <v>0.44990000000000002</v>
      </c>
      <c r="D659" s="35">
        <f t="shared" si="21"/>
        <v>1.2017263370488698</v>
      </c>
      <c r="I659" s="24">
        <v>657</v>
      </c>
      <c r="J659" s="38">
        <f t="shared" ca="1" si="22"/>
        <v>44075</v>
      </c>
      <c r="K659" s="39">
        <f ca="1">IF(J659&gt;$J$2,1,IF(B659=B660,1*K660,B659*K660)/VLOOKUP(J659,Moeda!A$3:D$24,4,TRUE))</f>
        <v>1.2017263370488698</v>
      </c>
      <c r="L659" s="18">
        <f ca="1">VLOOKUP(J659,Moeda!A$3:D$24,4,TRUE)</f>
        <v>1</v>
      </c>
    </row>
    <row r="660" spans="1:12" ht="20.100000000000001" customHeight="1" x14ac:dyDescent="0.2">
      <c r="A660" s="59">
        <v>44105</v>
      </c>
      <c r="B660" s="35">
        <f>IF($A660&gt;=$F$2,VLOOKUP($A660,'IPCA-E'!$A$3:$F$1000,3,FALSE),VLOOKUP($A660,FADT!$A$3:$C$1000,3,FALSE))</f>
        <v>1.00940012</v>
      </c>
      <c r="C660" s="40">
        <f>IF($A660&gt;=$F$2,VLOOKUP($A660,'IPCA-E'!$A$3:$F$1000,4,FALSE),VLOOKUP($A660,FADT!$A$3:$C$1000,2,FALSE))</f>
        <v>0.94</v>
      </c>
      <c r="D660" s="35">
        <f t="shared" si="21"/>
        <v>1.1963434256952568</v>
      </c>
      <c r="I660" s="24">
        <v>658</v>
      </c>
      <c r="J660" s="38">
        <f t="shared" ca="1" si="22"/>
        <v>44105</v>
      </c>
      <c r="K660" s="39">
        <f ca="1">IF(J660&gt;$J$2,1,IF(B660=B661,1*K661,B660*K661)/VLOOKUP(J660,Moeda!A$3:D$24,4,TRUE))</f>
        <v>1.1963434256952568</v>
      </c>
      <c r="L660" s="18">
        <f ca="1">VLOOKUP(J660,Moeda!A$3:D$24,4,TRUE)</f>
        <v>1</v>
      </c>
    </row>
    <row r="661" spans="1:12" ht="20.100000000000001" customHeight="1" x14ac:dyDescent="0.2">
      <c r="A661" s="59">
        <v>44136</v>
      </c>
      <c r="B661" s="35">
        <f>IF($A661&gt;=$F$2,VLOOKUP($A661,'IPCA-E'!$A$3:$F$1000,3,FALSE),VLOOKUP($A661,FADT!$A$3:$C$1000,3,FALSE))</f>
        <v>1.0080999399999999</v>
      </c>
      <c r="C661" s="40">
        <f>IF($A661&gt;=$F$2,VLOOKUP($A661,'IPCA-E'!$A$3:$F$1000,4,FALSE),VLOOKUP($A661,FADT!$A$3:$C$1000,2,FALSE))</f>
        <v>0.81</v>
      </c>
      <c r="D661" s="35">
        <f t="shared" si="21"/>
        <v>1.1852023810887369</v>
      </c>
      <c r="I661" s="24">
        <v>659</v>
      </c>
      <c r="J661" s="38">
        <f t="shared" ca="1" si="22"/>
        <v>44136</v>
      </c>
      <c r="K661" s="39">
        <f ca="1">IF(J661&gt;$J$2,1,IF(B661=B662,1*K662,B661*K662)/VLOOKUP(J661,Moeda!A$3:D$24,4,TRUE))</f>
        <v>1.1852023810887369</v>
      </c>
      <c r="L661" s="18">
        <f ca="1">VLOOKUP(J661,Moeda!A$3:D$24,4,TRUE)</f>
        <v>1</v>
      </c>
    </row>
    <row r="662" spans="1:12" ht="20.100000000000001" customHeight="1" x14ac:dyDescent="0.2">
      <c r="A662" s="59">
        <v>44166</v>
      </c>
      <c r="B662" s="35">
        <f>IF($A662&gt;=$F$2,VLOOKUP($A662,'IPCA-E'!$A$3:$F$1000,3,FALSE),VLOOKUP($A662,FADT!$A$3:$C$1000,3,FALSE))</f>
        <v>1.0106008</v>
      </c>
      <c r="C662" s="40">
        <f>IF($A662&gt;=$F$2,VLOOKUP($A662,'IPCA-E'!$A$3:$F$1000,4,FALSE),VLOOKUP($A662,FADT!$A$3:$C$1000,2,FALSE))</f>
        <v>1.0601</v>
      </c>
      <c r="D662" s="35">
        <f t="shared" si="21"/>
        <v>1.1756794480998947</v>
      </c>
      <c r="I662" s="24">
        <v>660</v>
      </c>
      <c r="J662" s="38">
        <f t="shared" ca="1" si="22"/>
        <v>44166</v>
      </c>
      <c r="K662" s="39">
        <f ca="1">IF(J662&gt;$J$2,1,IF(B662=B663,1*K663,B662*K663)/VLOOKUP(J662,Moeda!A$3:D$24,4,TRUE))</f>
        <v>1.1756794480998947</v>
      </c>
      <c r="L662" s="18">
        <f ca="1">VLOOKUP(J662,Moeda!A$3:D$24,4,TRUE)</f>
        <v>1</v>
      </c>
    </row>
    <row r="663" spans="1:12" s="61" customFormat="1" ht="20.100000000000001" customHeight="1" x14ac:dyDescent="0.2">
      <c r="A663" s="60">
        <v>44197</v>
      </c>
      <c r="B663" s="35">
        <f>IF($A663&gt;=$F$2,VLOOKUP($A663,'IPCA-E'!$A$3:$F$1000,3,FALSE),VLOOKUP($A663,FADT!$A$3:$C$1000,3,FALSE))</f>
        <v>1.00779949</v>
      </c>
      <c r="C663" s="40">
        <f>IF($A663&gt;=$F$2,VLOOKUP($A663,'IPCA-E'!$A$3:$F$1000,4,FALSE),VLOOKUP($A663,FADT!$A$3:$C$1000,2,FALSE))</f>
        <v>0.77990000000000004</v>
      </c>
      <c r="D663" s="35">
        <f t="shared" si="21"/>
        <v>1.1633470388108684</v>
      </c>
      <c r="E663" s="44" t="s">
        <v>40</v>
      </c>
      <c r="I663" s="24">
        <v>661</v>
      </c>
      <c r="J663" s="38">
        <f t="shared" ca="1" si="22"/>
        <v>44197</v>
      </c>
      <c r="K663" s="39">
        <f ca="1">IF(J663&gt;$J$2,1,IF(B663=B664,1*K664,B663*K664)/VLOOKUP(J663,Moeda!A$3:D$24,4,TRUE))</f>
        <v>1.1633470388108684</v>
      </c>
      <c r="L663" s="18">
        <f ca="1">VLOOKUP(J663,Moeda!A$3:D$24,4,TRUE)</f>
        <v>1</v>
      </c>
    </row>
    <row r="664" spans="1:12" ht="20.100000000000001" customHeight="1" x14ac:dyDescent="0.2">
      <c r="A664" s="59">
        <v>44228</v>
      </c>
      <c r="B664" s="35">
        <f>IF($A664&gt;=$F$2,VLOOKUP($A664,'IPCA-E'!$A$3:$F$1000,3,FALSE),VLOOKUP($A664,FADT!$A$3:$C$1000,3,FALSE))</f>
        <v>1.00479925</v>
      </c>
      <c r="C664" s="40">
        <f>IF($A664&gt;=$F$2,VLOOKUP($A664,'IPCA-E'!$A$3:$F$1000,4,FALSE),VLOOKUP($A664,FADT!$A$3:$C$1000,2,FALSE))</f>
        <v>0.47989999999999999</v>
      </c>
      <c r="D664" s="35">
        <f t="shared" si="21"/>
        <v>1.1543437463049999</v>
      </c>
      <c r="I664" s="24">
        <v>662</v>
      </c>
      <c r="J664" s="38">
        <f t="shared" ca="1" si="22"/>
        <v>44228</v>
      </c>
      <c r="K664" s="39">
        <f ca="1">IF(J664&gt;$J$2,1,IF(B664=B665,1*K665,B664*K665)/VLOOKUP(J664,Moeda!A$3:D$24,4,TRUE))</f>
        <v>1.1543437463049999</v>
      </c>
      <c r="L664" s="18">
        <f ca="1">VLOOKUP(J664,Moeda!A$3:D$24,4,TRUE)</f>
        <v>1</v>
      </c>
    </row>
    <row r="665" spans="1:12" ht="20.100000000000001" customHeight="1" x14ac:dyDescent="0.2">
      <c r="A665" s="59">
        <v>44256</v>
      </c>
      <c r="B665" s="35">
        <f>IF($A665&gt;=$F$2,VLOOKUP($A665,'IPCA-E'!$A$3:$F$1000,3,FALSE),VLOOKUP($A665,FADT!$A$3:$C$1000,3,FALSE))</f>
        <v>1.00929973</v>
      </c>
      <c r="C665" s="40">
        <f>IF($A665&gt;=$F$2,VLOOKUP($A665,'IPCA-E'!$A$3:$F$1000,4,FALSE),VLOOKUP($A665,FADT!$A$3:$C$1000,2,FALSE))</f>
        <v>0.93</v>
      </c>
      <c r="D665" s="35">
        <f t="shared" si="21"/>
        <v>1.1488302228579488</v>
      </c>
      <c r="I665" s="24">
        <v>663</v>
      </c>
      <c r="J665" s="38">
        <f t="shared" ca="1" si="22"/>
        <v>44256</v>
      </c>
      <c r="K665" s="39">
        <f ca="1">IF(J665&gt;$J$2,1,IF(B665=B666,1*K666,B665*K666)/VLOOKUP(J665,Moeda!A$3:D$24,4,TRUE))</f>
        <v>1.1488302228579488</v>
      </c>
      <c r="L665" s="18">
        <f ca="1">VLOOKUP(J665,Moeda!A$3:D$24,4,TRUE)</f>
        <v>1</v>
      </c>
    </row>
    <row r="666" spans="1:12" ht="20.100000000000001" customHeight="1" x14ac:dyDescent="0.2">
      <c r="A666" s="59">
        <v>44287</v>
      </c>
      <c r="B666" s="35">
        <f>IF($A666&gt;=$F$2,VLOOKUP($A666,'IPCA-E'!$A$3:$F$1000,3,FALSE),VLOOKUP($A666,FADT!$A$3:$C$1000,3,FALSE))</f>
        <v>1.00599967</v>
      </c>
      <c r="C666" s="40">
        <f>IF($A666&gt;=$F$2,VLOOKUP($A666,'IPCA-E'!$A$3:$F$1000,4,FALSE),VLOOKUP($A666,FADT!$A$3:$C$1000,2,FALSE))</f>
        <v>0.6</v>
      </c>
      <c r="D666" s="35">
        <f t="shared" si="21"/>
        <v>1.1382448530506877</v>
      </c>
      <c r="I666" s="24">
        <v>664</v>
      </c>
      <c r="J666" s="38">
        <f t="shared" ca="1" si="22"/>
        <v>44287</v>
      </c>
      <c r="K666" s="39">
        <f ca="1">IF(J666&gt;$J$2,1,IF(B666=B667,1*K667,B666*K667)/VLOOKUP(J666,Moeda!A$3:D$24,4,TRUE))</f>
        <v>1.1382448530506877</v>
      </c>
      <c r="L666" s="18">
        <f ca="1">VLOOKUP(J666,Moeda!A$3:D$24,4,TRUE)</f>
        <v>1</v>
      </c>
    </row>
    <row r="667" spans="1:12" ht="20.100000000000001" customHeight="1" x14ac:dyDescent="0.2">
      <c r="A667" s="59">
        <v>44317</v>
      </c>
      <c r="B667" s="35">
        <f>IF($A667&gt;=$F$2,VLOOKUP($A667,'IPCA-E'!$A$3:$F$1000,3,FALSE),VLOOKUP($A667,FADT!$A$3:$C$1000,3,FALSE))</f>
        <v>1.00439944</v>
      </c>
      <c r="C667" s="40">
        <f>IF($A667&gt;=$F$2,VLOOKUP($A667,'IPCA-E'!$A$3:$F$1000,4,FALSE),VLOOKUP($A667,FADT!$A$3:$C$1000,2,FALSE))</f>
        <v>0.43990000000000001</v>
      </c>
      <c r="D667" s="35">
        <f t="shared" ref="D667:D730" si="23">IF(C667="",1,B667*D668)</f>
        <v>1.1314564875062907</v>
      </c>
      <c r="I667" s="24">
        <v>665</v>
      </c>
      <c r="J667" s="38">
        <f t="shared" ca="1" si="22"/>
        <v>44317</v>
      </c>
      <c r="K667" s="39">
        <f ca="1">IF(J667&gt;$J$2,1,IF(B667=B668,1*K668,B667*K668)/VLOOKUP(J667,Moeda!A$3:D$24,4,TRUE))</f>
        <v>1.1314564875062907</v>
      </c>
      <c r="L667" s="18">
        <f ca="1">VLOOKUP(J667,Moeda!A$3:D$24,4,TRUE)</f>
        <v>1</v>
      </c>
    </row>
    <row r="668" spans="1:12" ht="20.100000000000001" customHeight="1" x14ac:dyDescent="0.2">
      <c r="A668" s="59">
        <v>44348</v>
      </c>
      <c r="B668" s="35">
        <f>IF($A668&gt;=$F$2,VLOOKUP($A668,'IPCA-E'!$A$3:$F$1000,3,FALSE),VLOOKUP($A668,FADT!$A$3:$C$1000,3,FALSE))</f>
        <v>1.00830003</v>
      </c>
      <c r="C668" s="40">
        <f>IF($A668&gt;=$F$2,VLOOKUP($A668,'IPCA-E'!$A$3:$F$1000,4,FALSE),VLOOKUP($A668,FADT!$A$3:$C$1000,2,FALSE))</f>
        <v>0.83</v>
      </c>
      <c r="D668" s="35">
        <f t="shared" si="23"/>
        <v>1.1265005160758459</v>
      </c>
      <c r="I668" s="24">
        <v>666</v>
      </c>
      <c r="J668" s="38">
        <f t="shared" ca="1" si="22"/>
        <v>44348</v>
      </c>
      <c r="K668" s="39">
        <f ca="1">IF(J668&gt;$J$2,1,IF(B668=B669,1*K669,B668*K669)/VLOOKUP(J668,Moeda!A$3:D$24,4,TRUE))</f>
        <v>1.1265005160758459</v>
      </c>
      <c r="L668" s="18">
        <f ca="1">VLOOKUP(J668,Moeda!A$3:D$24,4,TRUE)</f>
        <v>1</v>
      </c>
    </row>
    <row r="669" spans="1:12" ht="20.100000000000001" customHeight="1" x14ac:dyDescent="0.2">
      <c r="A669" s="59">
        <v>44378</v>
      </c>
      <c r="B669" s="35">
        <f>IF($A669&gt;=$F$2,VLOOKUP($A669,'IPCA-E'!$A$3:$F$1000,3,FALSE),VLOOKUP($A669,FADT!$A$3:$C$1000,3,FALSE))</f>
        <v>1.00720009</v>
      </c>
      <c r="C669" s="40">
        <f>IF($A669&gt;=$F$2,VLOOKUP($A669,'IPCA-E'!$A$3:$F$1000,4,FALSE),VLOOKUP($A669,FADT!$A$3:$C$1000,2,FALSE))</f>
        <v>0.72</v>
      </c>
      <c r="D669" s="35">
        <f t="shared" si="23"/>
        <v>1.1172274943558673</v>
      </c>
      <c r="I669" s="24">
        <v>667</v>
      </c>
      <c r="J669" s="38">
        <f t="shared" ca="1" si="22"/>
        <v>44378</v>
      </c>
      <c r="K669" s="39">
        <f ca="1">IF(J669&gt;$J$2,1,IF(B669=B670,1*K670,B669*K670)/VLOOKUP(J669,Moeda!A$3:D$24,4,TRUE))</f>
        <v>1.1172274943558673</v>
      </c>
      <c r="L669" s="18">
        <f ca="1">VLOOKUP(J669,Moeda!A$3:D$24,4,TRUE)</f>
        <v>1</v>
      </c>
    </row>
    <row r="670" spans="1:12" ht="20.100000000000001" customHeight="1" x14ac:dyDescent="0.2">
      <c r="A670" s="59">
        <v>44409</v>
      </c>
      <c r="B670" s="35">
        <f>IF($A670&gt;=$F$2,VLOOKUP($A670,'IPCA-E'!$A$3:$F$1000,3,FALSE),VLOOKUP($A670,FADT!$A$3:$C$1000,3,FALSE))</f>
        <v>1.0089002</v>
      </c>
      <c r="C670" s="40">
        <f>IF($A670&gt;=$F$2,VLOOKUP($A670,'IPCA-E'!$A$3:$F$1000,4,FALSE),VLOOKUP($A670,FADT!$A$3:$C$1000,2,FALSE))</f>
        <v>0.89</v>
      </c>
      <c r="D670" s="35">
        <f t="shared" si="23"/>
        <v>1.1092408603298152</v>
      </c>
      <c r="I670" s="24">
        <v>668</v>
      </c>
      <c r="J670" s="38">
        <f t="shared" ca="1" si="22"/>
        <v>44409</v>
      </c>
      <c r="K670" s="39">
        <f ca="1">IF(J670&gt;$J$2,1,IF(B670=B671,1*K671,B670*K671)/VLOOKUP(J670,Moeda!A$3:D$24,4,TRUE))</f>
        <v>1.1092408603298152</v>
      </c>
      <c r="L670" s="18">
        <f ca="1">VLOOKUP(J670,Moeda!A$3:D$24,4,TRUE)</f>
        <v>1</v>
      </c>
    </row>
    <row r="671" spans="1:12" ht="20.100000000000001" customHeight="1" x14ac:dyDescent="0.2">
      <c r="A671" s="59">
        <v>44440</v>
      </c>
      <c r="B671" s="35">
        <f>IF($A671&gt;=$F$2,VLOOKUP($A671,'IPCA-E'!$A$3:$F$1000,3,FALSE),VLOOKUP($A671,FADT!$A$3:$C$1000,3,FALSE))</f>
        <v>1.0114006200000001</v>
      </c>
      <c r="C671" s="40">
        <f>IF($A671&gt;=$F$2,VLOOKUP($A671,'IPCA-E'!$A$3:$F$1000,4,FALSE),VLOOKUP($A671,FADT!$A$3:$C$1000,2,FALSE))</f>
        <v>1.1400999999999999</v>
      </c>
      <c r="D671" s="35">
        <f t="shared" si="23"/>
        <v>1.0994554866079074</v>
      </c>
      <c r="I671" s="24">
        <v>669</v>
      </c>
      <c r="J671" s="38">
        <f t="shared" ca="1" si="22"/>
        <v>44440</v>
      </c>
      <c r="K671" s="39">
        <f ca="1">IF(J671&gt;$J$2,1,IF(B671=B672,1*K672,B671*K672)/VLOOKUP(J671,Moeda!A$3:D$24,4,TRUE))</f>
        <v>1.0994554866079074</v>
      </c>
      <c r="L671" s="18">
        <f ca="1">VLOOKUP(J671,Moeda!A$3:D$24,4,TRUE)</f>
        <v>1</v>
      </c>
    </row>
    <row r="672" spans="1:12" ht="20.100000000000001" customHeight="1" x14ac:dyDescent="0.2">
      <c r="A672" s="59">
        <v>44470</v>
      </c>
      <c r="B672" s="35">
        <f>IF($A672&gt;=$F$2,VLOOKUP($A672,'IPCA-E'!$A$3:$F$1000,3,FALSE),VLOOKUP($A672,FADT!$A$3:$C$1000,3,FALSE))</f>
        <v>1.0120004</v>
      </c>
      <c r="C672" s="40">
        <f>IF($A672&gt;=$F$2,VLOOKUP($A672,'IPCA-E'!$A$3:$F$1000,4,FALSE),VLOOKUP($A672,FADT!$A$3:$C$1000,2,FALSE))</f>
        <v>1.2</v>
      </c>
      <c r="D672" s="35">
        <f t="shared" si="23"/>
        <v>1.0870623023821235</v>
      </c>
      <c r="I672" s="24">
        <v>670</v>
      </c>
      <c r="J672" s="38">
        <f t="shared" ca="1" si="22"/>
        <v>44470</v>
      </c>
      <c r="K672" s="39">
        <f ca="1">IF(J672&gt;$J$2,1,IF(B672=B673,1*K673,B672*K673)/VLOOKUP(J672,Moeda!A$3:D$24,4,TRUE))</f>
        <v>1.0870623023821235</v>
      </c>
      <c r="L672" s="18">
        <f ca="1">VLOOKUP(J672,Moeda!A$3:D$24,4,TRUE)</f>
        <v>1</v>
      </c>
    </row>
    <row r="673" spans="1:12" ht="20.100000000000001" customHeight="1" x14ac:dyDescent="0.2">
      <c r="A673" s="59">
        <v>44501</v>
      </c>
      <c r="B673" s="35">
        <f>IF($A673&gt;=$F$2,VLOOKUP($A673,'IPCA-E'!$A$3:$F$1000,3,FALSE),VLOOKUP($A673,FADT!$A$3:$C$1000,3,FALSE))</f>
        <v>1.0116998800000001</v>
      </c>
      <c r="C673" s="40">
        <f>IF($A673&gt;=$F$2,VLOOKUP($A673,'IPCA-E'!$A$3:$F$1000,4,FALSE),VLOOKUP($A673,FADT!$A$3:$C$1000,2,FALSE))</f>
        <v>1.17</v>
      </c>
      <c r="D673" s="35">
        <f t="shared" si="23"/>
        <v>1.0741718109816196</v>
      </c>
      <c r="I673" s="24">
        <v>671</v>
      </c>
      <c r="J673" s="38">
        <f t="shared" ca="1" si="22"/>
        <v>44501</v>
      </c>
      <c r="K673" s="39">
        <f ca="1">IF(J673&gt;$J$2,1,IF(B673=B674,1*K674,B673*K674)/VLOOKUP(J673,Moeda!A$3:D$24,4,TRUE))</f>
        <v>1.0741718109816196</v>
      </c>
      <c r="L673" s="18">
        <f ca="1">VLOOKUP(J673,Moeda!A$3:D$24,4,TRUE)</f>
        <v>1</v>
      </c>
    </row>
    <row r="674" spans="1:12" ht="20.100000000000001" customHeight="1" x14ac:dyDescent="0.2">
      <c r="A674" s="59">
        <v>44531</v>
      </c>
      <c r="B674" s="35">
        <f>IF($A674&gt;=$F$2,VLOOKUP($A674,'IPCA-E'!$A$3:$F$1000,3,FALSE),VLOOKUP($A674,FADT!$A$3:$C$1000,3,FALSE))</f>
        <v>1.0077993999999999</v>
      </c>
      <c r="C674" s="40">
        <f>IF($A674&gt;=$F$2,VLOOKUP($A674,'IPCA-E'!$A$3:$F$1000,4,FALSE),VLOOKUP($A674,FADT!$A$3:$C$1000,2,FALSE))</f>
        <v>0.77990000000000004</v>
      </c>
      <c r="D674" s="35">
        <f t="shared" si="23"/>
        <v>1.0617494695972678</v>
      </c>
      <c r="I674" s="24">
        <v>672</v>
      </c>
      <c r="J674" s="38">
        <f t="shared" ca="1" si="22"/>
        <v>44531</v>
      </c>
      <c r="K674" s="39">
        <f ca="1">IF(J674&gt;$J$2,1,IF(B674=B675,1*K675,B674*K675)/VLOOKUP(J674,Moeda!A$3:D$24,4,TRUE))</f>
        <v>1.0617494695972678</v>
      </c>
      <c r="L674" s="18">
        <f ca="1">VLOOKUP(J674,Moeda!A$3:D$24,4,TRUE)</f>
        <v>1</v>
      </c>
    </row>
    <row r="675" spans="1:12" s="61" customFormat="1" ht="20.100000000000001" customHeight="1" x14ac:dyDescent="0.2">
      <c r="A675" s="60">
        <v>44562</v>
      </c>
      <c r="B675" s="35">
        <f>IF($A675&gt;=$F$2,VLOOKUP($A675,'IPCA-E'!$A$3:$F$1000,3,FALSE),VLOOKUP($A675,FADT!$A$3:$C$1000,3,FALSE))</f>
        <v>1.00580011</v>
      </c>
      <c r="C675" s="40">
        <f>IF($A675&gt;=$F$2,VLOOKUP($A675,'IPCA-E'!$A$3:$F$1000,4,FALSE),VLOOKUP($A675,FADT!$A$3:$C$1000,2,FALSE))</f>
        <v>0.57999999999999996</v>
      </c>
      <c r="D675" s="35">
        <f t="shared" si="23"/>
        <v>1.0535325478436164</v>
      </c>
      <c r="E675" s="44" t="s">
        <v>41</v>
      </c>
      <c r="I675" s="24">
        <v>673</v>
      </c>
      <c r="J675" s="38">
        <f t="shared" ca="1" si="22"/>
        <v>44562</v>
      </c>
      <c r="K675" s="39">
        <f ca="1">IF(J675&gt;$J$2,1,IF(B675=B676,1*K676,B675*K676)/VLOOKUP(J675,Moeda!A$3:D$24,4,TRUE))</f>
        <v>1.0535325478436164</v>
      </c>
      <c r="L675" s="18">
        <f ca="1">VLOOKUP(J675,Moeda!A$3:D$24,4,TRUE)</f>
        <v>1</v>
      </c>
    </row>
    <row r="676" spans="1:12" ht="20.100000000000001" customHeight="1" x14ac:dyDescent="0.2">
      <c r="A676" s="59">
        <v>44593</v>
      </c>
      <c r="B676" s="35">
        <f>IF($A676&gt;=$F$2,VLOOKUP($A676,'IPCA-E'!$A$3:$F$1000,3,FALSE),VLOOKUP($A676,FADT!$A$3:$C$1000,3,FALSE))</f>
        <v>1.0098992200000001</v>
      </c>
      <c r="C676" s="40">
        <f>IF($A676&gt;=$F$2,VLOOKUP($A676,'IPCA-E'!$A$3:$F$1000,4,FALSE),VLOOKUP($A676,FADT!$A$3:$C$1000,2,FALSE))</f>
        <v>0.9899</v>
      </c>
      <c r="D676" s="35">
        <f t="shared" si="23"/>
        <v>1.047457180973679</v>
      </c>
      <c r="I676" s="24">
        <v>674</v>
      </c>
      <c r="J676" s="38">
        <f t="shared" ca="1" si="22"/>
        <v>44593</v>
      </c>
      <c r="K676" s="39">
        <f ca="1">IF(J676&gt;$J$2,1,IF(B676=B677,1*K677,B676*K677)/VLOOKUP(J676,Moeda!A$3:D$24,4,TRUE))</f>
        <v>1.047457180973679</v>
      </c>
      <c r="L676" s="18">
        <f ca="1">VLOOKUP(J676,Moeda!A$3:D$24,4,TRUE)</f>
        <v>1</v>
      </c>
    </row>
    <row r="677" spans="1:12" ht="20.100000000000001" customHeight="1" x14ac:dyDescent="0.2">
      <c r="A677" s="59">
        <v>44621</v>
      </c>
      <c r="B677" s="35">
        <f>IF($A677&gt;=$F$2,VLOOKUP($A677,'IPCA-E'!$A$3:$F$1000,3,FALSE),VLOOKUP($A677,FADT!$A$3:$C$1000,3,FALSE))</f>
        <v>1.0094999200000001</v>
      </c>
      <c r="C677" s="40">
        <f>IF($A677&gt;=$F$2,VLOOKUP($A677,'IPCA-E'!$A$3:$F$1000,4,FALSE),VLOOKUP($A677,FADT!$A$3:$C$1000,2,FALSE))</f>
        <v>0.95</v>
      </c>
      <c r="D677" s="35">
        <f t="shared" si="23"/>
        <v>1.0371898108542741</v>
      </c>
      <c r="I677" s="24">
        <v>675</v>
      </c>
      <c r="J677" s="38">
        <f t="shared" ca="1" si="22"/>
        <v>44621</v>
      </c>
      <c r="K677" s="39">
        <f ca="1">IF(J677&gt;$J$2,1,IF(B677=B678,1*K678,B677*K678)/VLOOKUP(J677,Moeda!A$3:D$24,4,TRUE))</f>
        <v>1.0371898108542741</v>
      </c>
      <c r="L677" s="18">
        <f ca="1">VLOOKUP(J677,Moeda!A$3:D$24,4,TRUE)</f>
        <v>1</v>
      </c>
    </row>
    <row r="678" spans="1:12" ht="20.100000000000001" customHeight="1" x14ac:dyDescent="0.2">
      <c r="A678" s="59">
        <v>44652</v>
      </c>
      <c r="B678" s="35">
        <f>IF($A678&gt;=$F$2,VLOOKUP($A678,'IPCA-E'!$A$3:$F$1000,3,FALSE),VLOOKUP($A678,FADT!$A$3:$C$1000,3,FALSE))</f>
        <v>1.01729954</v>
      </c>
      <c r="C678" s="40">
        <f>IF($A678&gt;=$F$2,VLOOKUP($A678,'IPCA-E'!$A$3:$F$1000,4,FALSE),VLOOKUP($A678,FADT!$A$3:$C$1000,2,FALSE))</f>
        <v>1.73</v>
      </c>
      <c r="D678" s="35">
        <f t="shared" si="23"/>
        <v>1.0274293145602964</v>
      </c>
      <c r="I678" s="24">
        <v>676</v>
      </c>
      <c r="J678" s="38">
        <f t="shared" ca="1" si="22"/>
        <v>44652</v>
      </c>
      <c r="K678" s="39">
        <f ca="1">IF(J678&gt;$J$2,1,IF(B678=B679,1*K679,B678*K679)/VLOOKUP(J678,Moeda!A$3:D$24,4,TRUE))</f>
        <v>1.0274293145602964</v>
      </c>
      <c r="L678" s="18">
        <f ca="1">VLOOKUP(J678,Moeda!A$3:D$24,4,TRUE)</f>
        <v>1</v>
      </c>
    </row>
    <row r="679" spans="1:12" ht="20.100000000000001" customHeight="1" x14ac:dyDescent="0.2">
      <c r="A679" s="59">
        <v>44682</v>
      </c>
      <c r="B679" s="35">
        <f>IF($A679&gt;=$F$2,VLOOKUP($A679,'IPCA-E'!$A$3:$F$1000,3,FALSE),VLOOKUP($A679,FADT!$A$3:$C$1000,3,FALSE))</f>
        <v>1.0058993300000001</v>
      </c>
      <c r="C679" s="40">
        <f>IF($A679&gt;=$F$2,VLOOKUP($A679,'IPCA-E'!$A$3:$F$1000,4,FALSE),VLOOKUP($A679,FADT!$A$3:$C$1000,2,FALSE))</f>
        <v>0.58989999999999998</v>
      </c>
      <c r="D679" s="35">
        <f t="shared" si="23"/>
        <v>1.0099575141460266</v>
      </c>
      <c r="I679" s="24">
        <v>677</v>
      </c>
      <c r="J679" s="38">
        <f t="shared" ca="1" si="22"/>
        <v>44682</v>
      </c>
      <c r="K679" s="39">
        <f ca="1">IF(J679&gt;$J$2,1,IF(B679=B680,1*K680,B679*K680)/VLOOKUP(J679,Moeda!A$3:D$24,4,TRUE))</f>
        <v>1.0099575141460266</v>
      </c>
      <c r="L679" s="18">
        <f ca="1">VLOOKUP(J679,Moeda!A$3:D$24,4,TRUE)</f>
        <v>1</v>
      </c>
    </row>
    <row r="680" spans="1:12" ht="20.100000000000001" customHeight="1" x14ac:dyDescent="0.2">
      <c r="A680" s="59">
        <v>44713</v>
      </c>
      <c r="B680" s="35">
        <f>IF($A680&gt;=$F$2,VLOOKUP($A680,'IPCA-E'!$A$3:$F$1000,3,FALSE),VLOOKUP($A680,FADT!$A$3:$C$1000,3,FALSE))</f>
        <v>1.0068999599999999</v>
      </c>
      <c r="C680" s="40">
        <f>IF($A680&gt;=$F$2,VLOOKUP($A680,'IPCA-E'!$A$3:$F$1000,4,FALSE),VLOOKUP($A680,FADT!$A$3:$C$1000,2,FALSE))</f>
        <v>0.69</v>
      </c>
      <c r="D680" s="35">
        <f t="shared" si="23"/>
        <v>1.0040343839835608</v>
      </c>
      <c r="I680" s="24">
        <v>678</v>
      </c>
      <c r="J680" s="38">
        <f t="shared" ca="1" si="22"/>
        <v>44713</v>
      </c>
      <c r="K680" s="39">
        <f ca="1">IF(J680&gt;$J$2,1,IF(B680=B681,1*K681,B680*K681)/VLOOKUP(J680,Moeda!A$3:D$24,4,TRUE))</f>
        <v>1.0040343839835608</v>
      </c>
      <c r="L680" s="18">
        <f ca="1">VLOOKUP(J680,Moeda!A$3:D$24,4,TRUE)</f>
        <v>1</v>
      </c>
    </row>
    <row r="681" spans="1:12" ht="20.100000000000001" customHeight="1" x14ac:dyDescent="0.2">
      <c r="A681" s="59">
        <v>44743</v>
      </c>
      <c r="B681" s="35">
        <f>IF($A681&gt;=$F$2,VLOOKUP($A681,'IPCA-E'!$A$3:$F$1000,3,FALSE),VLOOKUP($A681,FADT!$A$3:$C$1000,3,FALSE))</f>
        <v>1.0012997800000001</v>
      </c>
      <c r="C681" s="40">
        <f>IF($A681&gt;=$F$2,VLOOKUP($A681,'IPCA-E'!$A$3:$F$1000,4,FALSE),VLOOKUP($A681,FADT!$A$3:$C$1000,2,FALSE))</f>
        <v>0.13</v>
      </c>
      <c r="D681" s="35">
        <f t="shared" si="23"/>
        <v>0.99715406084985925</v>
      </c>
      <c r="I681" s="24">
        <v>679</v>
      </c>
      <c r="J681" s="38">
        <f t="shared" ca="1" si="22"/>
        <v>44743</v>
      </c>
      <c r="K681" s="39">
        <f ca="1">IF(J681&gt;$J$2,1,IF(B681=B682,1*K682,B681*K682)/VLOOKUP(J681,Moeda!A$3:D$24,4,TRUE))</f>
        <v>0.99715406084985925</v>
      </c>
      <c r="L681" s="18">
        <f ca="1">VLOOKUP(J681,Moeda!A$3:D$24,4,TRUE)</f>
        <v>1</v>
      </c>
    </row>
    <row r="682" spans="1:12" ht="20.100000000000001" customHeight="1" x14ac:dyDescent="0.2">
      <c r="A682" s="59">
        <v>44774</v>
      </c>
      <c r="B682" s="35">
        <f>IF($A682&gt;=$F$2,VLOOKUP($A682,'IPCA-E'!$A$3:$F$1000,3,FALSE),VLOOKUP($A682,FADT!$A$3:$C$1000,3,FALSE))</f>
        <v>0.99270038000000005</v>
      </c>
      <c r="C682" s="40">
        <f>IF($A682&gt;=$F$2,VLOOKUP($A682,'IPCA-E'!$A$3:$F$1000,4,FALSE),VLOOKUP($A682,FADT!$A$3:$C$1000,2,FALSE))</f>
        <v>-0.73</v>
      </c>
      <c r="D682" s="35">
        <f t="shared" si="23"/>
        <v>0.99585966237789358</v>
      </c>
      <c r="I682" s="24">
        <v>680</v>
      </c>
      <c r="J682" s="38">
        <f t="shared" ca="1" si="22"/>
        <v>44774</v>
      </c>
      <c r="K682" s="39">
        <f ca="1">IF(J682&gt;$J$2,1,IF(B682=B683,1*K683,B682*K683)/VLOOKUP(J682,Moeda!A$3:D$24,4,TRUE))</f>
        <v>0.99585966237789358</v>
      </c>
      <c r="L682" s="18">
        <f ca="1">VLOOKUP(J682,Moeda!A$3:D$24,4,TRUE)</f>
        <v>1</v>
      </c>
    </row>
    <row r="683" spans="1:12" ht="20.100000000000001" customHeight="1" x14ac:dyDescent="0.2">
      <c r="A683" s="59">
        <v>44805</v>
      </c>
      <c r="B683" s="35">
        <f>IF($A683&gt;=$F$2,VLOOKUP($A683,'IPCA-E'!$A$3:$F$1000,3,FALSE),VLOOKUP($A683,FADT!$A$3:$C$1000,3,FALSE))</f>
        <v>0.99629951999999999</v>
      </c>
      <c r="C683" s="40">
        <f>IF($A683&gt;=$F$2,VLOOKUP($A683,'IPCA-E'!$A$3:$F$1000,4,FALSE),VLOOKUP($A683,FADT!$A$3:$C$1000,2,FALSE))</f>
        <v>-0.37</v>
      </c>
      <c r="D683" s="35">
        <f t="shared" si="23"/>
        <v>1.0031825135172141</v>
      </c>
      <c r="I683" s="24">
        <v>681</v>
      </c>
      <c r="J683" s="38">
        <f t="shared" ca="1" si="22"/>
        <v>44805</v>
      </c>
      <c r="K683" s="39">
        <f ca="1">IF(J683&gt;$J$2,1,IF(B683=B684,1*K684,B683*K684)/VLOOKUP(J683,Moeda!A$3:D$24,4,TRUE))</f>
        <v>1.0031825135172141</v>
      </c>
      <c r="L683" s="18">
        <f ca="1">VLOOKUP(J683,Moeda!A$3:D$24,4,TRUE)</f>
        <v>1</v>
      </c>
    </row>
    <row r="684" spans="1:12" ht="20.100000000000001" customHeight="1" x14ac:dyDescent="0.2">
      <c r="A684" s="59">
        <v>44835</v>
      </c>
      <c r="B684" s="35">
        <f>IF($A684&gt;=$F$2,VLOOKUP($A684,'IPCA-E'!$A$3:$F$1000,3,FALSE),VLOOKUP($A684,FADT!$A$3:$C$1000,3,FALSE))</f>
        <v>1.0015995600000001</v>
      </c>
      <c r="C684" s="40">
        <f>IF($A684&gt;=$F$2,VLOOKUP($A684,'IPCA-E'!$A$3:$F$1000,4,FALSE),VLOOKUP($A684,FADT!$A$3:$C$1000,2,FALSE))</f>
        <v>0.16</v>
      </c>
      <c r="D684" s="35">
        <f t="shared" si="23"/>
        <v>1.0069085584997712</v>
      </c>
      <c r="I684" s="24">
        <v>682</v>
      </c>
      <c r="J684" s="38">
        <f t="shared" ca="1" si="22"/>
        <v>44835</v>
      </c>
      <c r="K684" s="39">
        <f ca="1">IF(J684&gt;$J$2,1,IF(B684=B685,1*K685,B684*K685)/VLOOKUP(J684,Moeda!A$3:D$24,4,TRUE))</f>
        <v>1.0069085584997712</v>
      </c>
      <c r="L684" s="18">
        <f ca="1">VLOOKUP(J684,Moeda!A$3:D$24,4,TRUE)</f>
        <v>1</v>
      </c>
    </row>
    <row r="685" spans="1:12" ht="20.100000000000001" customHeight="1" x14ac:dyDescent="0.2">
      <c r="A685" s="59">
        <v>44866</v>
      </c>
      <c r="B685" s="35">
        <f>IF($A685&gt;=$F$2,VLOOKUP($A685,'IPCA-E'!$A$3:$F$1000,3,FALSE),VLOOKUP($A685,FADT!$A$3:$C$1000,3,FALSE))</f>
        <v>1.00530052</v>
      </c>
      <c r="C685" s="40">
        <f>IF($A685&gt;=$F$2,VLOOKUP($A685,'IPCA-E'!$A$3:$F$1000,4,FALSE),VLOOKUP($A685,FADT!$A$3:$C$1000,2,FALSE))</f>
        <v>0.53010000000000002</v>
      </c>
      <c r="D685" s="35">
        <f t="shared" si="23"/>
        <v>1.00530052</v>
      </c>
      <c r="I685" s="24">
        <v>683</v>
      </c>
      <c r="J685" s="38">
        <f t="shared" ca="1" si="22"/>
        <v>44866</v>
      </c>
      <c r="K685" s="39">
        <f ca="1">IF(J685&gt;$J$2,1,IF(B685=B686,1*K686,B685*K686)/VLOOKUP(J685,Moeda!A$3:D$24,4,TRUE))</f>
        <v>1.00530052</v>
      </c>
      <c r="L685" s="18">
        <f ca="1">VLOOKUP(J685,Moeda!A$3:D$24,4,TRUE)</f>
        <v>1</v>
      </c>
    </row>
    <row r="686" spans="1:12" ht="20.100000000000001" customHeight="1" x14ac:dyDescent="0.2">
      <c r="A686" s="59">
        <v>44896</v>
      </c>
      <c r="B686" s="35" t="str">
        <f>IF($A686&gt;=$F$2,VLOOKUP($A686,'IPCA-E'!$A$3:$F$1000,3,FALSE),VLOOKUP($A686,FADT!$A$3:$C$1000,3,FALSE))</f>
        <v/>
      </c>
      <c r="C686" s="40" t="str">
        <f>IF($A686&gt;=$F$2,VLOOKUP($A686,'IPCA-E'!$A$3:$F$1000,4,FALSE),VLOOKUP($A686,FADT!$A$3:$C$1000,2,FALSE))</f>
        <v/>
      </c>
      <c r="D686" s="35">
        <f t="shared" si="23"/>
        <v>1</v>
      </c>
      <c r="I686" s="24">
        <v>684</v>
      </c>
      <c r="J686" s="38" t="str">
        <f t="shared" ca="1" si="22"/>
        <v/>
      </c>
      <c r="K686" s="39">
        <f ca="1">IF(J686&gt;$J$2,1,IF(B686=B687,1*K687,B686*K687)/VLOOKUP(J686,Moeda!A$3:D$24,4,TRUE))</f>
        <v>1</v>
      </c>
      <c r="L686" s="18" t="e">
        <f ca="1">VLOOKUP(J686,Moeda!A$3:D$24,4,TRUE)</f>
        <v>#N/A</v>
      </c>
    </row>
    <row r="687" spans="1:12" ht="20.100000000000001" customHeight="1" x14ac:dyDescent="0.2">
      <c r="A687" s="59">
        <v>44927</v>
      </c>
      <c r="B687" s="35" t="str">
        <f>IF($A687&gt;=$F$2,VLOOKUP($A687,'IPCA-E'!$A$3:$F$1000,3,FALSE),VLOOKUP($A687,FADT!$A$3:$C$1000,3,FALSE))</f>
        <v/>
      </c>
      <c r="C687" s="40" t="str">
        <f>IF($A687&gt;=$F$2,VLOOKUP($A687,'IPCA-E'!$A$3:$F$1000,4,FALSE),VLOOKUP($A687,FADT!$A$3:$C$1000,2,FALSE))</f>
        <v/>
      </c>
      <c r="D687" s="35">
        <f t="shared" si="23"/>
        <v>1</v>
      </c>
      <c r="I687" s="24">
        <v>685</v>
      </c>
      <c r="J687" s="38" t="str">
        <f t="shared" ca="1" si="22"/>
        <v/>
      </c>
      <c r="K687" s="39">
        <f ca="1">IF(J687&gt;$J$2,1,IF(B687=B688,1*K688,B687*K688)/VLOOKUP(J687,Moeda!A$3:D$24,4,TRUE))</f>
        <v>1</v>
      </c>
      <c r="L687" s="18" t="e">
        <f ca="1">VLOOKUP(J687,Moeda!A$3:D$24,4,TRUE)</f>
        <v>#N/A</v>
      </c>
    </row>
    <row r="688" spans="1:12" ht="20.100000000000001" customHeight="1" x14ac:dyDescent="0.2">
      <c r="A688" s="59">
        <v>44958</v>
      </c>
      <c r="B688" s="35" t="str">
        <f>IF($A688&gt;=$F$2,VLOOKUP($A688,'IPCA-E'!$A$3:$F$1000,3,FALSE),VLOOKUP($A688,FADT!$A$3:$C$1000,3,FALSE))</f>
        <v/>
      </c>
      <c r="C688" s="40" t="str">
        <f>IF($A688&gt;=$F$2,VLOOKUP($A688,'IPCA-E'!$A$3:$F$1000,4,FALSE),VLOOKUP($A688,FADT!$A$3:$C$1000,2,FALSE))</f>
        <v/>
      </c>
      <c r="D688" s="35">
        <f t="shared" si="23"/>
        <v>1</v>
      </c>
      <c r="I688" s="24">
        <v>686</v>
      </c>
      <c r="J688" s="38" t="str">
        <f t="shared" ca="1" si="22"/>
        <v/>
      </c>
      <c r="K688" s="39">
        <f ca="1">IF(J688&gt;$J$2,1,IF(B688=B689,1*K689,B688*K689)/VLOOKUP(J688,Moeda!A$3:D$24,4,TRUE))</f>
        <v>1</v>
      </c>
      <c r="L688" s="18" t="e">
        <f ca="1">VLOOKUP(J688,Moeda!A$3:D$24,4,TRUE)</f>
        <v>#N/A</v>
      </c>
    </row>
    <row r="689" spans="1:12" ht="20.100000000000001" customHeight="1" x14ac:dyDescent="0.2">
      <c r="A689" s="59">
        <v>44986</v>
      </c>
      <c r="B689" s="35" t="str">
        <f>IF($A689&gt;=$F$2,VLOOKUP($A689,'IPCA-E'!$A$3:$F$1000,3,FALSE),VLOOKUP($A689,FADT!$A$3:$C$1000,3,FALSE))</f>
        <v/>
      </c>
      <c r="C689" s="40" t="str">
        <f>IF($A689&gt;=$F$2,VLOOKUP($A689,'IPCA-E'!$A$3:$F$1000,4,FALSE),VLOOKUP($A689,FADT!$A$3:$C$1000,2,FALSE))</f>
        <v/>
      </c>
      <c r="D689" s="35">
        <f t="shared" si="23"/>
        <v>1</v>
      </c>
      <c r="I689" s="24">
        <v>687</v>
      </c>
      <c r="J689" s="38" t="str">
        <f t="shared" ca="1" si="22"/>
        <v/>
      </c>
      <c r="K689" s="39">
        <f ca="1">IF(J689&gt;$J$2,1,IF(B689=B690,1*K690,B689*K690)/VLOOKUP(J689,Moeda!A$3:D$24,4,TRUE))</f>
        <v>1</v>
      </c>
      <c r="L689" s="18" t="e">
        <f ca="1">VLOOKUP(J689,Moeda!A$3:D$24,4,TRUE)</f>
        <v>#N/A</v>
      </c>
    </row>
    <row r="690" spans="1:12" ht="20.100000000000001" customHeight="1" x14ac:dyDescent="0.2">
      <c r="A690" s="59">
        <v>45017</v>
      </c>
      <c r="B690" s="35" t="str">
        <f>IF($A690&gt;=$F$2,VLOOKUP($A690,'IPCA-E'!$A$3:$F$1000,3,FALSE),VLOOKUP($A690,FADT!$A$3:$C$1000,3,FALSE))</f>
        <v/>
      </c>
      <c r="C690" s="40" t="str">
        <f>IF($A690&gt;=$F$2,VLOOKUP($A690,'IPCA-E'!$A$3:$F$1000,4,FALSE),VLOOKUP($A690,FADT!$A$3:$C$1000,2,FALSE))</f>
        <v/>
      </c>
      <c r="D690" s="35">
        <f t="shared" si="23"/>
        <v>1</v>
      </c>
      <c r="I690" s="24">
        <v>688</v>
      </c>
      <c r="J690" s="38" t="str">
        <f t="shared" ca="1" si="22"/>
        <v/>
      </c>
      <c r="K690" s="39">
        <f ca="1">IF(J690&gt;$J$2,1,IF(B690=B691,1*K691,B690*K691)/VLOOKUP(J690,Moeda!A$3:D$24,4,TRUE))</f>
        <v>1</v>
      </c>
      <c r="L690" s="18" t="e">
        <f ca="1">VLOOKUP(J690,Moeda!A$3:D$24,4,TRUE)</f>
        <v>#N/A</v>
      </c>
    </row>
    <row r="691" spans="1:12" ht="20.100000000000001" customHeight="1" x14ac:dyDescent="0.2">
      <c r="A691" s="59">
        <v>45047</v>
      </c>
      <c r="B691" s="35" t="str">
        <f>IF($A691&gt;=$F$2,VLOOKUP($A691,'IPCA-E'!$A$3:$F$1000,3,FALSE),VLOOKUP($A691,FADT!$A$3:$C$1000,3,FALSE))</f>
        <v/>
      </c>
      <c r="C691" s="40" t="str">
        <f>IF($A691&gt;=$F$2,VLOOKUP($A691,'IPCA-E'!$A$3:$F$1000,4,FALSE),VLOOKUP($A691,FADT!$A$3:$C$1000,2,FALSE))</f>
        <v/>
      </c>
      <c r="D691" s="35">
        <f t="shared" si="23"/>
        <v>1</v>
      </c>
      <c r="I691" s="24">
        <v>689</v>
      </c>
      <c r="J691" s="38" t="str">
        <f t="shared" ca="1" si="22"/>
        <v/>
      </c>
      <c r="K691" s="39">
        <f ca="1">IF(J691&gt;$J$2,1,IF(B691=B692,1*K692,B691*K692)/VLOOKUP(J691,Moeda!A$3:D$24,4,TRUE))</f>
        <v>1</v>
      </c>
      <c r="L691" s="18" t="e">
        <f ca="1">VLOOKUP(J691,Moeda!A$3:D$24,4,TRUE)</f>
        <v>#N/A</v>
      </c>
    </row>
    <row r="692" spans="1:12" ht="20.100000000000001" customHeight="1" x14ac:dyDescent="0.2">
      <c r="A692" s="59">
        <v>45078</v>
      </c>
      <c r="B692" s="35" t="str">
        <f>IF($A692&gt;=$F$2,VLOOKUP($A692,'IPCA-E'!$A$3:$F$1000,3,FALSE),VLOOKUP($A692,FADT!$A$3:$C$1000,3,FALSE))</f>
        <v/>
      </c>
      <c r="C692" s="40" t="str">
        <f>IF($A692&gt;=$F$2,VLOOKUP($A692,'IPCA-E'!$A$3:$F$1000,4,FALSE),VLOOKUP($A692,FADT!$A$3:$C$1000,2,FALSE))</f>
        <v/>
      </c>
      <c r="D692" s="35">
        <f t="shared" si="23"/>
        <v>1</v>
      </c>
      <c r="I692" s="24">
        <v>690</v>
      </c>
      <c r="J692" s="38" t="str">
        <f t="shared" ca="1" si="22"/>
        <v/>
      </c>
      <c r="K692" s="39">
        <f ca="1">IF(J692&gt;$J$2,1,IF(B692=B693,1*K693,B692*K693)/VLOOKUP(J692,Moeda!A$3:D$24,4,TRUE))</f>
        <v>1</v>
      </c>
      <c r="L692" s="18" t="e">
        <f ca="1">VLOOKUP(J692,Moeda!A$3:D$24,4,TRUE)</f>
        <v>#N/A</v>
      </c>
    </row>
    <row r="693" spans="1:12" ht="20.100000000000001" customHeight="1" x14ac:dyDescent="0.2">
      <c r="A693" s="59">
        <v>45108</v>
      </c>
      <c r="B693" s="35" t="str">
        <f>IF($A693&gt;=$F$2,VLOOKUP($A693,'IPCA-E'!$A$3:$F$1000,3,FALSE),VLOOKUP($A693,FADT!$A$3:$C$1000,3,FALSE))</f>
        <v/>
      </c>
      <c r="C693" s="40" t="str">
        <f>IF($A693&gt;=$F$2,VLOOKUP($A693,'IPCA-E'!$A$3:$F$1000,4,FALSE),VLOOKUP($A693,FADT!$A$3:$C$1000,2,FALSE))</f>
        <v/>
      </c>
      <c r="D693" s="35">
        <f t="shared" si="23"/>
        <v>1</v>
      </c>
      <c r="I693" s="24">
        <v>691</v>
      </c>
      <c r="J693" s="38" t="str">
        <f t="shared" ca="1" si="22"/>
        <v/>
      </c>
      <c r="K693" s="39">
        <f ca="1">IF(J693&gt;$J$2,1,IF(B693=B694,1*K694,B693*K694)/VLOOKUP(J693,Moeda!A$3:D$24,4,TRUE))</f>
        <v>1</v>
      </c>
      <c r="L693" s="18" t="e">
        <f ca="1">VLOOKUP(J693,Moeda!A$3:D$24,4,TRUE)</f>
        <v>#N/A</v>
      </c>
    </row>
    <row r="694" spans="1:12" ht="20.100000000000001" customHeight="1" x14ac:dyDescent="0.2">
      <c r="A694" s="59">
        <v>45139</v>
      </c>
      <c r="B694" s="35" t="str">
        <f>IF($A694&gt;=$F$2,VLOOKUP($A694,'IPCA-E'!$A$3:$F$1000,3,FALSE),VLOOKUP($A694,FADT!$A$3:$C$1000,3,FALSE))</f>
        <v/>
      </c>
      <c r="C694" s="40" t="str">
        <f>IF($A694&gt;=$F$2,VLOOKUP($A694,'IPCA-E'!$A$3:$F$1000,4,FALSE),VLOOKUP($A694,FADT!$A$3:$C$1000,2,FALSE))</f>
        <v/>
      </c>
      <c r="D694" s="35">
        <f t="shared" si="23"/>
        <v>1</v>
      </c>
      <c r="I694" s="24">
        <v>692</v>
      </c>
      <c r="J694" s="38" t="str">
        <f t="shared" ca="1" si="22"/>
        <v/>
      </c>
      <c r="K694" s="39">
        <f ca="1">IF(J694&gt;$J$2,1,IF(B694=B695,1*K695,B694*K695)/VLOOKUP(J694,Moeda!A$3:D$24,4,TRUE))</f>
        <v>1</v>
      </c>
      <c r="L694" s="18" t="e">
        <f ca="1">VLOOKUP(J694,Moeda!A$3:D$24,4,TRUE)</f>
        <v>#N/A</v>
      </c>
    </row>
    <row r="695" spans="1:12" ht="20.100000000000001" customHeight="1" x14ac:dyDescent="0.2">
      <c r="A695" s="59">
        <v>45170</v>
      </c>
      <c r="B695" s="35" t="str">
        <f>IF($A695&gt;=$F$2,VLOOKUP($A695,'IPCA-E'!$A$3:$F$1000,3,FALSE),VLOOKUP($A695,FADT!$A$3:$C$1000,3,FALSE))</f>
        <v/>
      </c>
      <c r="C695" s="40" t="str">
        <f>IF($A695&gt;=$F$2,VLOOKUP($A695,'IPCA-E'!$A$3:$F$1000,4,FALSE),VLOOKUP($A695,FADT!$A$3:$C$1000,2,FALSE))</f>
        <v/>
      </c>
      <c r="D695" s="35">
        <f t="shared" si="23"/>
        <v>1</v>
      </c>
      <c r="I695" s="24">
        <v>693</v>
      </c>
      <c r="J695" s="38" t="str">
        <f t="shared" ca="1" si="22"/>
        <v/>
      </c>
      <c r="K695" s="39">
        <f ca="1">IF(J695&gt;$J$2,1,IF(B695=B696,1*K696,B695*K696)/VLOOKUP(J695,Moeda!A$3:D$24,4,TRUE))</f>
        <v>1</v>
      </c>
      <c r="L695" s="18" t="e">
        <f ca="1">VLOOKUP(J695,Moeda!A$3:D$24,4,TRUE)</f>
        <v>#N/A</v>
      </c>
    </row>
    <row r="696" spans="1:12" ht="20.100000000000001" customHeight="1" x14ac:dyDescent="0.2">
      <c r="A696" s="59">
        <v>45200</v>
      </c>
      <c r="B696" s="35" t="str">
        <f>IF($A696&gt;=$F$2,VLOOKUP($A696,'IPCA-E'!$A$3:$F$1000,3,FALSE),VLOOKUP($A696,FADT!$A$3:$C$1000,3,FALSE))</f>
        <v/>
      </c>
      <c r="C696" s="40" t="str">
        <f>IF($A696&gt;=$F$2,VLOOKUP($A696,'IPCA-E'!$A$3:$F$1000,4,FALSE),VLOOKUP($A696,FADT!$A$3:$C$1000,2,FALSE))</f>
        <v/>
      </c>
      <c r="D696" s="35">
        <f t="shared" si="23"/>
        <v>1</v>
      </c>
      <c r="I696" s="24">
        <v>694</v>
      </c>
      <c r="J696" s="38" t="str">
        <f t="shared" ca="1" si="22"/>
        <v/>
      </c>
      <c r="K696" s="39">
        <f ca="1">IF(J696&gt;$J$2,1,IF(B696=B697,1*K697,B696*K697)/VLOOKUP(J696,Moeda!A$3:D$24,4,TRUE))</f>
        <v>1</v>
      </c>
      <c r="L696" s="18" t="e">
        <f ca="1">VLOOKUP(J696,Moeda!A$3:D$24,4,TRUE)</f>
        <v>#N/A</v>
      </c>
    </row>
    <row r="697" spans="1:12" ht="20.100000000000001" customHeight="1" x14ac:dyDescent="0.2">
      <c r="A697" s="59">
        <v>45231</v>
      </c>
      <c r="B697" s="35" t="str">
        <f>IF($A697&gt;=$F$2,VLOOKUP($A697,'IPCA-E'!$A$3:$F$1000,3,FALSE),VLOOKUP($A697,FADT!$A$3:$C$1000,3,FALSE))</f>
        <v/>
      </c>
      <c r="C697" s="40" t="str">
        <f>IF($A697&gt;=$F$2,VLOOKUP($A697,'IPCA-E'!$A$3:$F$1000,4,FALSE),VLOOKUP($A697,FADT!$A$3:$C$1000,2,FALSE))</f>
        <v/>
      </c>
      <c r="D697" s="35">
        <f t="shared" si="23"/>
        <v>1</v>
      </c>
      <c r="I697" s="24">
        <v>695</v>
      </c>
      <c r="J697" s="38" t="str">
        <f t="shared" ca="1" si="22"/>
        <v/>
      </c>
      <c r="K697" s="39">
        <f ca="1">IF(J697&gt;$J$2,1,IF(B697=B698,1*K698,B697*K698)/VLOOKUP(J697,Moeda!A$3:D$24,4,TRUE))</f>
        <v>1</v>
      </c>
      <c r="L697" s="18" t="e">
        <f ca="1">VLOOKUP(J697,Moeda!A$3:D$24,4,TRUE)</f>
        <v>#N/A</v>
      </c>
    </row>
    <row r="698" spans="1:12" ht="20.100000000000001" customHeight="1" x14ac:dyDescent="0.2">
      <c r="A698" s="59">
        <v>45261</v>
      </c>
      <c r="B698" s="35" t="str">
        <f>IF($A698&gt;=$F$2,VLOOKUP($A698,'IPCA-E'!$A$3:$F$1000,3,FALSE),VLOOKUP($A698,FADT!$A$3:$C$1000,3,FALSE))</f>
        <v/>
      </c>
      <c r="C698" s="40" t="str">
        <f>IF($A698&gt;=$F$2,VLOOKUP($A698,'IPCA-E'!$A$3:$F$1000,4,FALSE),VLOOKUP($A698,FADT!$A$3:$C$1000,2,FALSE))</f>
        <v/>
      </c>
      <c r="D698" s="35">
        <f t="shared" si="23"/>
        <v>1</v>
      </c>
      <c r="I698" s="24">
        <v>696</v>
      </c>
      <c r="J698" s="38" t="str">
        <f t="shared" ca="1" si="22"/>
        <v/>
      </c>
      <c r="K698" s="39">
        <f ca="1">IF(J698&gt;$J$2,1,IF(B698=B699,1*K699,B698*K699)/VLOOKUP(J698,Moeda!A$3:D$24,4,TRUE))</f>
        <v>1</v>
      </c>
      <c r="L698" s="18" t="e">
        <f ca="1">VLOOKUP(J698,Moeda!A$3:D$24,4,TRUE)</f>
        <v>#N/A</v>
      </c>
    </row>
    <row r="699" spans="1:12" ht="20.100000000000001" customHeight="1" x14ac:dyDescent="0.2">
      <c r="A699" s="59">
        <v>45292</v>
      </c>
      <c r="B699" s="35" t="str">
        <f>IF($A699&gt;=$F$2,VLOOKUP($A699,'IPCA-E'!$A$3:$F$1000,3,FALSE),VLOOKUP($A699,FADT!$A$3:$C$1000,3,FALSE))</f>
        <v/>
      </c>
      <c r="C699" s="40" t="str">
        <f>IF($A699&gt;=$F$2,VLOOKUP($A699,'IPCA-E'!$A$3:$F$1000,4,FALSE),VLOOKUP($A699,FADT!$A$3:$C$1000,2,FALSE))</f>
        <v/>
      </c>
      <c r="D699" s="35">
        <f t="shared" si="23"/>
        <v>1</v>
      </c>
      <c r="I699" s="24">
        <v>697</v>
      </c>
      <c r="J699" s="38" t="str">
        <f t="shared" ca="1" si="22"/>
        <v/>
      </c>
      <c r="K699" s="39">
        <f ca="1">IF(J699&gt;$J$2,1,IF(B699=B700,1*K700,B699*K700)/VLOOKUP(J699,Moeda!A$3:D$24,4,TRUE))</f>
        <v>1</v>
      </c>
      <c r="L699" s="18" t="e">
        <f ca="1">VLOOKUP(J699,Moeda!A$3:D$24,4,TRUE)</f>
        <v>#N/A</v>
      </c>
    </row>
    <row r="700" spans="1:12" ht="20.100000000000001" customHeight="1" x14ac:dyDescent="0.2">
      <c r="A700" s="59">
        <v>45323</v>
      </c>
      <c r="B700" s="35" t="str">
        <f>IF($A700&gt;=$F$2,VLOOKUP($A700,'IPCA-E'!$A$3:$F$1000,3,FALSE),VLOOKUP($A700,FADT!$A$3:$C$1000,3,FALSE))</f>
        <v/>
      </c>
      <c r="C700" s="40" t="str">
        <f>IF($A700&gt;=$F$2,VLOOKUP($A700,'IPCA-E'!$A$3:$F$1000,4,FALSE),VLOOKUP($A700,FADT!$A$3:$C$1000,2,FALSE))</f>
        <v/>
      </c>
      <c r="D700" s="35">
        <f t="shared" si="23"/>
        <v>1</v>
      </c>
      <c r="I700" s="24">
        <v>698</v>
      </c>
      <c r="J700" s="38" t="str">
        <f t="shared" ca="1" si="22"/>
        <v/>
      </c>
      <c r="K700" s="39">
        <f ca="1">IF(J700&gt;$J$2,1,IF(B700=B701,1*K701,B700*K701)/VLOOKUP(J700,Moeda!A$3:D$24,4,TRUE))</f>
        <v>1</v>
      </c>
      <c r="L700" s="18" t="e">
        <f ca="1">VLOOKUP(J700,Moeda!A$3:D$24,4,TRUE)</f>
        <v>#N/A</v>
      </c>
    </row>
    <row r="701" spans="1:12" ht="20.100000000000001" customHeight="1" x14ac:dyDescent="0.2">
      <c r="A701" s="59">
        <v>45352</v>
      </c>
      <c r="B701" s="35" t="str">
        <f>IF($A701&gt;=$F$2,VLOOKUP($A701,'IPCA-E'!$A$3:$F$1000,3,FALSE),VLOOKUP($A701,FADT!$A$3:$C$1000,3,FALSE))</f>
        <v/>
      </c>
      <c r="C701" s="40" t="str">
        <f>IF($A701&gt;=$F$2,VLOOKUP($A701,'IPCA-E'!$A$3:$F$1000,4,FALSE),VLOOKUP($A701,FADT!$A$3:$C$1000,2,FALSE))</f>
        <v/>
      </c>
      <c r="D701" s="35">
        <f t="shared" si="23"/>
        <v>1</v>
      </c>
      <c r="I701" s="24">
        <v>699</v>
      </c>
      <c r="J701" s="38" t="str">
        <f t="shared" ca="1" si="22"/>
        <v/>
      </c>
      <c r="K701" s="39">
        <f ca="1">IF(J701&gt;$J$2,1,IF(B701=B702,1*K702,B701*K702)/VLOOKUP(J701,Moeda!A$3:D$24,4,TRUE))</f>
        <v>1</v>
      </c>
      <c r="L701" s="18" t="e">
        <f ca="1">VLOOKUP(J701,Moeda!A$3:D$24,4,TRUE)</f>
        <v>#N/A</v>
      </c>
    </row>
    <row r="702" spans="1:12" ht="20.100000000000001" customHeight="1" x14ac:dyDescent="0.2">
      <c r="A702" s="59">
        <v>45383</v>
      </c>
      <c r="B702" s="35" t="str">
        <f>IF($A702&gt;=$F$2,VLOOKUP($A702,'IPCA-E'!$A$3:$F$1000,3,FALSE),VLOOKUP($A702,FADT!$A$3:$C$1000,3,FALSE))</f>
        <v/>
      </c>
      <c r="C702" s="40" t="str">
        <f>IF($A702&gt;=$F$2,VLOOKUP($A702,'IPCA-E'!$A$3:$F$1000,4,FALSE),VLOOKUP($A702,FADT!$A$3:$C$1000,2,FALSE))</f>
        <v/>
      </c>
      <c r="D702" s="35">
        <f t="shared" si="23"/>
        <v>1</v>
      </c>
      <c r="I702" s="24">
        <v>700</v>
      </c>
      <c r="J702" s="38" t="str">
        <f t="shared" ca="1" si="22"/>
        <v/>
      </c>
      <c r="K702" s="39">
        <f ca="1">IF(J702&gt;$J$2,1,IF(B702=B703,1*K703,B702*K703)/VLOOKUP(J702,Moeda!A$3:D$24,4,TRUE))</f>
        <v>1</v>
      </c>
      <c r="L702" s="18" t="e">
        <f ca="1">VLOOKUP(J702,Moeda!A$3:D$24,4,TRUE)</f>
        <v>#N/A</v>
      </c>
    </row>
    <row r="703" spans="1:12" ht="20.100000000000001" customHeight="1" x14ac:dyDescent="0.2">
      <c r="A703" s="59">
        <v>45413</v>
      </c>
      <c r="B703" s="35" t="str">
        <f>IF($A703&gt;=$F$2,VLOOKUP($A703,'IPCA-E'!$A$3:$F$1000,3,FALSE),VLOOKUP($A703,FADT!$A$3:$C$1000,3,FALSE))</f>
        <v/>
      </c>
      <c r="C703" s="40" t="str">
        <f>IF($A703&gt;=$F$2,VLOOKUP($A703,'IPCA-E'!$A$3:$F$1000,4,FALSE),VLOOKUP($A703,FADT!$A$3:$C$1000,2,FALSE))</f>
        <v/>
      </c>
      <c r="D703" s="35">
        <f t="shared" si="23"/>
        <v>1</v>
      </c>
      <c r="I703" s="24">
        <v>701</v>
      </c>
      <c r="J703" s="38" t="str">
        <f t="shared" ca="1" si="22"/>
        <v/>
      </c>
      <c r="K703" s="39">
        <f ca="1">IF(J703&gt;$J$2,1,IF(B703=B704,1*K704,B703*K704)/VLOOKUP(J703,Moeda!A$3:D$24,4,TRUE))</f>
        <v>1</v>
      </c>
      <c r="L703" s="18" t="e">
        <f ca="1">VLOOKUP(J703,Moeda!A$3:D$24,4,TRUE)</f>
        <v>#N/A</v>
      </c>
    </row>
    <row r="704" spans="1:12" ht="20.100000000000001" customHeight="1" x14ac:dyDescent="0.2">
      <c r="A704" s="59">
        <v>45444</v>
      </c>
      <c r="B704" s="35" t="str">
        <f>IF($A704&gt;=$F$2,VLOOKUP($A704,'IPCA-E'!$A$3:$F$1000,3,FALSE),VLOOKUP($A704,FADT!$A$3:$C$1000,3,FALSE))</f>
        <v/>
      </c>
      <c r="C704" s="40" t="str">
        <f>IF($A704&gt;=$F$2,VLOOKUP($A704,'IPCA-E'!$A$3:$F$1000,4,FALSE),VLOOKUP($A704,FADT!$A$3:$C$1000,2,FALSE))</f>
        <v/>
      </c>
      <c r="D704" s="35">
        <f t="shared" si="23"/>
        <v>1</v>
      </c>
      <c r="I704" s="24">
        <v>702</v>
      </c>
      <c r="J704" s="38" t="str">
        <f t="shared" ca="1" si="22"/>
        <v/>
      </c>
      <c r="K704" s="39">
        <f ca="1">IF(J704&gt;$J$2,1,IF(B704=B705,1*K705,B704*K705)/VLOOKUP(J704,Moeda!A$3:D$24,4,TRUE))</f>
        <v>1</v>
      </c>
      <c r="L704" s="18" t="e">
        <f ca="1">VLOOKUP(J704,Moeda!A$3:D$24,4,TRUE)</f>
        <v>#N/A</v>
      </c>
    </row>
    <row r="705" spans="1:12" ht="20.100000000000001" customHeight="1" x14ac:dyDescent="0.2">
      <c r="A705" s="59">
        <v>45474</v>
      </c>
      <c r="B705" s="35" t="str">
        <f>IF($A705&gt;=$F$2,VLOOKUP($A705,'IPCA-E'!$A$3:$F$1000,3,FALSE),VLOOKUP($A705,FADT!$A$3:$C$1000,3,FALSE))</f>
        <v/>
      </c>
      <c r="C705" s="40" t="str">
        <f>IF($A705&gt;=$F$2,VLOOKUP($A705,'IPCA-E'!$A$3:$F$1000,4,FALSE),VLOOKUP($A705,FADT!$A$3:$C$1000,2,FALSE))</f>
        <v/>
      </c>
      <c r="D705" s="35">
        <f t="shared" si="23"/>
        <v>1</v>
      </c>
      <c r="I705" s="24">
        <v>703</v>
      </c>
      <c r="J705" s="38" t="str">
        <f t="shared" ca="1" si="22"/>
        <v/>
      </c>
      <c r="K705" s="39">
        <f ca="1">IF(J705&gt;$J$2,1,IF(B705=B706,1*K706,B705*K706)/VLOOKUP(J705,Moeda!A$3:D$24,4,TRUE))</f>
        <v>1</v>
      </c>
      <c r="L705" s="18" t="e">
        <f ca="1">VLOOKUP(J705,Moeda!A$3:D$24,4,TRUE)</f>
        <v>#N/A</v>
      </c>
    </row>
    <row r="706" spans="1:12" ht="20.100000000000001" customHeight="1" x14ac:dyDescent="0.2">
      <c r="A706" s="59">
        <v>45505</v>
      </c>
      <c r="B706" s="35" t="str">
        <f>IF($A706&gt;=$F$2,VLOOKUP($A706,'IPCA-E'!$A$3:$F$1000,3,FALSE),VLOOKUP($A706,FADT!$A$3:$C$1000,3,FALSE))</f>
        <v/>
      </c>
      <c r="C706" s="40" t="str">
        <f>IF($A706&gt;=$F$2,VLOOKUP($A706,'IPCA-E'!$A$3:$F$1000,4,FALSE),VLOOKUP($A706,FADT!$A$3:$C$1000,2,FALSE))</f>
        <v/>
      </c>
      <c r="D706" s="35">
        <f t="shared" si="23"/>
        <v>1</v>
      </c>
      <c r="I706" s="24">
        <v>704</v>
      </c>
      <c r="J706" s="38" t="str">
        <f t="shared" ca="1" si="22"/>
        <v/>
      </c>
      <c r="K706" s="39">
        <f ca="1">IF(J706&gt;$J$2,1,IF(B706=B707,1*K707,B706*K707)/VLOOKUP(J706,Moeda!A$3:D$24,4,TRUE))</f>
        <v>1</v>
      </c>
      <c r="L706" s="18" t="e">
        <f ca="1">VLOOKUP(J706,Moeda!A$3:D$24,4,TRUE)</f>
        <v>#N/A</v>
      </c>
    </row>
    <row r="707" spans="1:12" ht="20.100000000000001" customHeight="1" x14ac:dyDescent="0.2">
      <c r="A707" s="59">
        <v>45536</v>
      </c>
      <c r="B707" s="35" t="str">
        <f>IF($A707&gt;=$F$2,VLOOKUP($A707,'IPCA-E'!$A$3:$F$1000,3,FALSE),VLOOKUP($A707,FADT!$A$3:$C$1000,3,FALSE))</f>
        <v/>
      </c>
      <c r="C707" s="40" t="str">
        <f>IF($A707&gt;=$F$2,VLOOKUP($A707,'IPCA-E'!$A$3:$F$1000,4,FALSE),VLOOKUP($A707,FADT!$A$3:$C$1000,2,FALSE))</f>
        <v/>
      </c>
      <c r="D707" s="35">
        <f t="shared" si="23"/>
        <v>1</v>
      </c>
      <c r="I707" s="24">
        <v>705</v>
      </c>
      <c r="J707" s="38" t="str">
        <f t="shared" ref="J707:J770" ca="1" si="24">IF(CELL("tipo",B707)="v",A707,"")</f>
        <v/>
      </c>
      <c r="K707" s="39">
        <f ca="1">IF(J707&gt;$J$2,1,IF(B707=B708,1*K708,B707*K708)/VLOOKUP(J707,Moeda!A$3:D$24,4,TRUE))</f>
        <v>1</v>
      </c>
      <c r="L707" s="18" t="e">
        <f ca="1">VLOOKUP(J707,Moeda!A$3:D$24,4,TRUE)</f>
        <v>#N/A</v>
      </c>
    </row>
    <row r="708" spans="1:12" ht="20.100000000000001" customHeight="1" x14ac:dyDescent="0.2">
      <c r="A708" s="59">
        <v>45566</v>
      </c>
      <c r="B708" s="35" t="str">
        <f>IF($A708&gt;=$F$2,VLOOKUP($A708,'IPCA-E'!$A$3:$F$1000,3,FALSE),VLOOKUP($A708,FADT!$A$3:$C$1000,3,FALSE))</f>
        <v/>
      </c>
      <c r="C708" s="40" t="str">
        <f>IF($A708&gt;=$F$2,VLOOKUP($A708,'IPCA-E'!$A$3:$F$1000,4,FALSE),VLOOKUP($A708,FADT!$A$3:$C$1000,2,FALSE))</f>
        <v/>
      </c>
      <c r="D708" s="35">
        <f t="shared" si="23"/>
        <v>1</v>
      </c>
      <c r="I708" s="24">
        <v>706</v>
      </c>
      <c r="J708" s="38" t="str">
        <f t="shared" ca="1" si="24"/>
        <v/>
      </c>
      <c r="K708" s="39">
        <f ca="1">IF(J708&gt;$J$2,1,IF(B708=B709,1*K709,B708*K709)/VLOOKUP(J708,Moeda!A$3:D$24,4,TRUE))</f>
        <v>1</v>
      </c>
      <c r="L708" s="18" t="e">
        <f ca="1">VLOOKUP(J708,Moeda!A$3:D$24,4,TRUE)</f>
        <v>#N/A</v>
      </c>
    </row>
    <row r="709" spans="1:12" ht="20.100000000000001" customHeight="1" x14ac:dyDescent="0.2">
      <c r="A709" s="59">
        <v>45597</v>
      </c>
      <c r="B709" s="35" t="str">
        <f>IF($A709&gt;=$F$2,VLOOKUP($A709,'IPCA-E'!$A$3:$F$1000,3,FALSE),VLOOKUP($A709,FADT!$A$3:$C$1000,3,FALSE))</f>
        <v/>
      </c>
      <c r="C709" s="40" t="str">
        <f>IF($A709&gt;=$F$2,VLOOKUP($A709,'IPCA-E'!$A$3:$F$1000,4,FALSE),VLOOKUP($A709,FADT!$A$3:$C$1000,2,FALSE))</f>
        <v/>
      </c>
      <c r="D709" s="35">
        <f t="shared" si="23"/>
        <v>1</v>
      </c>
      <c r="I709" s="24">
        <v>707</v>
      </c>
      <c r="J709" s="38" t="str">
        <f t="shared" ca="1" si="24"/>
        <v/>
      </c>
      <c r="K709" s="39">
        <f ca="1">IF(J709&gt;$J$2,1,IF(B709=B710,1*K710,B709*K710)/VLOOKUP(J709,Moeda!A$3:D$24,4,TRUE))</f>
        <v>1</v>
      </c>
      <c r="L709" s="18" t="e">
        <f ca="1">VLOOKUP(J709,Moeda!A$3:D$24,4,TRUE)</f>
        <v>#N/A</v>
      </c>
    </row>
    <row r="710" spans="1:12" ht="20.100000000000001" customHeight="1" x14ac:dyDescent="0.2">
      <c r="A710" s="59">
        <v>45627</v>
      </c>
      <c r="B710" s="35" t="str">
        <f>IF($A710&gt;=$F$2,VLOOKUP($A710,'IPCA-E'!$A$3:$F$1000,3,FALSE),VLOOKUP($A710,FADT!$A$3:$C$1000,3,FALSE))</f>
        <v/>
      </c>
      <c r="C710" s="40" t="str">
        <f>IF($A710&gt;=$F$2,VLOOKUP($A710,'IPCA-E'!$A$3:$F$1000,4,FALSE),VLOOKUP($A710,FADT!$A$3:$C$1000,2,FALSE))</f>
        <v/>
      </c>
      <c r="D710" s="35">
        <f t="shared" si="23"/>
        <v>1</v>
      </c>
      <c r="I710" s="24">
        <v>708</v>
      </c>
      <c r="J710" s="38" t="str">
        <f t="shared" ca="1" si="24"/>
        <v/>
      </c>
      <c r="K710" s="39">
        <f ca="1">IF(J710&gt;$J$2,1,IF(B710=B711,1*K711,B710*K711)/VLOOKUP(J710,Moeda!A$3:D$24,4,TRUE))</f>
        <v>1</v>
      </c>
      <c r="L710" s="18" t="e">
        <f ca="1">VLOOKUP(J710,Moeda!A$3:D$24,4,TRUE)</f>
        <v>#N/A</v>
      </c>
    </row>
    <row r="711" spans="1:12" ht="20.100000000000001" customHeight="1" x14ac:dyDescent="0.2">
      <c r="A711" s="59">
        <v>45658</v>
      </c>
      <c r="B711" s="35" t="str">
        <f>IF($A711&gt;=$F$2,VLOOKUP($A711,'IPCA-E'!$A$3:$F$1000,3,FALSE),VLOOKUP($A711,FADT!$A$3:$C$1000,3,FALSE))</f>
        <v/>
      </c>
      <c r="C711" s="40" t="str">
        <f>IF($A711&gt;=$F$2,VLOOKUP($A711,'IPCA-E'!$A$3:$F$1000,4,FALSE),VLOOKUP($A711,FADT!$A$3:$C$1000,2,FALSE))</f>
        <v/>
      </c>
      <c r="D711" s="35">
        <f t="shared" si="23"/>
        <v>1</v>
      </c>
      <c r="I711" s="24">
        <v>709</v>
      </c>
      <c r="J711" s="38" t="str">
        <f t="shared" ca="1" si="24"/>
        <v/>
      </c>
      <c r="K711" s="39">
        <f ca="1">IF(J711&gt;$J$2,1,IF(B711=B712,1*K712,B711*K712)/VLOOKUP(J711,Moeda!A$3:D$24,4,TRUE))</f>
        <v>1</v>
      </c>
      <c r="L711" s="18" t="e">
        <f ca="1">VLOOKUP(J711,Moeda!A$3:D$24,4,TRUE)</f>
        <v>#N/A</v>
      </c>
    </row>
    <row r="712" spans="1:12" ht="20.100000000000001" customHeight="1" x14ac:dyDescent="0.2">
      <c r="A712" s="59">
        <v>45689</v>
      </c>
      <c r="B712" s="35" t="str">
        <f>IF($A712&gt;=$F$2,VLOOKUP($A712,'IPCA-E'!$A$3:$F$1000,3,FALSE),VLOOKUP($A712,FADT!$A$3:$C$1000,3,FALSE))</f>
        <v/>
      </c>
      <c r="C712" s="40" t="str">
        <f>IF($A712&gt;=$F$2,VLOOKUP($A712,'IPCA-E'!$A$3:$F$1000,4,FALSE),VLOOKUP($A712,FADT!$A$3:$C$1000,2,FALSE))</f>
        <v/>
      </c>
      <c r="D712" s="35">
        <f t="shared" si="23"/>
        <v>1</v>
      </c>
      <c r="I712" s="24">
        <v>710</v>
      </c>
      <c r="J712" s="38" t="str">
        <f t="shared" ca="1" si="24"/>
        <v/>
      </c>
      <c r="K712" s="39">
        <f ca="1">IF(J712&gt;$J$2,1,IF(B712=B713,1*K713,B712*K713)/VLOOKUP(J712,Moeda!A$3:D$24,4,TRUE))</f>
        <v>1</v>
      </c>
      <c r="L712" s="18" t="e">
        <f ca="1">VLOOKUP(J712,Moeda!A$3:D$24,4,TRUE)</f>
        <v>#N/A</v>
      </c>
    </row>
    <row r="713" spans="1:12" ht="20.100000000000001" customHeight="1" x14ac:dyDescent="0.2">
      <c r="A713" s="59">
        <v>45717</v>
      </c>
      <c r="B713" s="35" t="str">
        <f>IF($A713&gt;=$F$2,VLOOKUP($A713,'IPCA-E'!$A$3:$F$1000,3,FALSE),VLOOKUP($A713,FADT!$A$3:$C$1000,3,FALSE))</f>
        <v/>
      </c>
      <c r="C713" s="40" t="str">
        <f>IF($A713&gt;=$F$2,VLOOKUP($A713,'IPCA-E'!$A$3:$F$1000,4,FALSE),VLOOKUP($A713,FADT!$A$3:$C$1000,2,FALSE))</f>
        <v/>
      </c>
      <c r="D713" s="35">
        <f t="shared" si="23"/>
        <v>1</v>
      </c>
      <c r="I713" s="24">
        <v>711</v>
      </c>
      <c r="J713" s="38" t="str">
        <f t="shared" ca="1" si="24"/>
        <v/>
      </c>
      <c r="K713" s="39">
        <f ca="1">IF(J713&gt;$J$2,1,IF(B713=B714,1*K714,B713*K714)/VLOOKUP(J713,Moeda!A$3:D$24,4,TRUE))</f>
        <v>1</v>
      </c>
      <c r="L713" s="18" t="e">
        <f ca="1">VLOOKUP(J713,Moeda!A$3:D$24,4,TRUE)</f>
        <v>#N/A</v>
      </c>
    </row>
    <row r="714" spans="1:12" ht="20.100000000000001" customHeight="1" x14ac:dyDescent="0.2">
      <c r="A714" s="59">
        <v>45748</v>
      </c>
      <c r="B714" s="35" t="str">
        <f>IF($A714&gt;=$F$2,VLOOKUP($A714,'IPCA-E'!$A$3:$F$1000,3,FALSE),VLOOKUP($A714,FADT!$A$3:$C$1000,3,FALSE))</f>
        <v/>
      </c>
      <c r="C714" s="40" t="str">
        <f>IF($A714&gt;=$F$2,VLOOKUP($A714,'IPCA-E'!$A$3:$F$1000,4,FALSE),VLOOKUP($A714,FADT!$A$3:$C$1000,2,FALSE))</f>
        <v/>
      </c>
      <c r="D714" s="35">
        <f t="shared" si="23"/>
        <v>1</v>
      </c>
      <c r="I714" s="24">
        <v>712</v>
      </c>
      <c r="J714" s="38" t="str">
        <f t="shared" ca="1" si="24"/>
        <v/>
      </c>
      <c r="K714" s="39">
        <f ca="1">IF(J714&gt;$J$2,1,IF(B714=B715,1*K715,B714*K715)/VLOOKUP(J714,Moeda!A$3:D$24,4,TRUE))</f>
        <v>1</v>
      </c>
      <c r="L714" s="18" t="e">
        <f ca="1">VLOOKUP(J714,Moeda!A$3:D$24,4,TRUE)</f>
        <v>#N/A</v>
      </c>
    </row>
    <row r="715" spans="1:12" ht="20.100000000000001" customHeight="1" x14ac:dyDescent="0.2">
      <c r="A715" s="59">
        <v>45778</v>
      </c>
      <c r="B715" s="35" t="str">
        <f>IF($A715&gt;=$F$2,VLOOKUP($A715,'IPCA-E'!$A$3:$F$1000,3,FALSE),VLOOKUP($A715,FADT!$A$3:$C$1000,3,FALSE))</f>
        <v/>
      </c>
      <c r="C715" s="40" t="str">
        <f>IF($A715&gt;=$F$2,VLOOKUP($A715,'IPCA-E'!$A$3:$F$1000,4,FALSE),VLOOKUP($A715,FADT!$A$3:$C$1000,2,FALSE))</f>
        <v/>
      </c>
      <c r="D715" s="35">
        <f t="shared" si="23"/>
        <v>1</v>
      </c>
      <c r="I715" s="24">
        <v>713</v>
      </c>
      <c r="J715" s="38" t="str">
        <f t="shared" ca="1" si="24"/>
        <v/>
      </c>
      <c r="K715" s="39">
        <f ca="1">IF(J715&gt;$J$2,1,IF(B715=B716,1*K716,B715*K716)/VLOOKUP(J715,Moeda!A$3:D$24,4,TRUE))</f>
        <v>1</v>
      </c>
      <c r="L715" s="18" t="e">
        <f ca="1">VLOOKUP(J715,Moeda!A$3:D$24,4,TRUE)</f>
        <v>#N/A</v>
      </c>
    </row>
    <row r="716" spans="1:12" ht="20.100000000000001" customHeight="1" x14ac:dyDescent="0.2">
      <c r="A716" s="59">
        <v>45809</v>
      </c>
      <c r="B716" s="35" t="str">
        <f>IF($A716&gt;=$F$2,VLOOKUP($A716,'IPCA-E'!$A$3:$F$1000,3,FALSE),VLOOKUP($A716,FADT!$A$3:$C$1000,3,FALSE))</f>
        <v/>
      </c>
      <c r="C716" s="40" t="str">
        <f>IF($A716&gt;=$F$2,VLOOKUP($A716,'IPCA-E'!$A$3:$F$1000,4,FALSE),VLOOKUP($A716,FADT!$A$3:$C$1000,2,FALSE))</f>
        <v/>
      </c>
      <c r="D716" s="35">
        <f t="shared" si="23"/>
        <v>1</v>
      </c>
      <c r="I716" s="24">
        <v>714</v>
      </c>
      <c r="J716" s="38" t="str">
        <f t="shared" ca="1" si="24"/>
        <v/>
      </c>
      <c r="K716" s="39">
        <f ca="1">IF(J716&gt;$J$2,1,IF(B716=B717,1*K717,B716*K717)/VLOOKUP(J716,Moeda!A$3:D$24,4,TRUE))</f>
        <v>1</v>
      </c>
      <c r="L716" s="18" t="e">
        <f ca="1">VLOOKUP(J716,Moeda!A$3:D$24,4,TRUE)</f>
        <v>#N/A</v>
      </c>
    </row>
    <row r="717" spans="1:12" ht="20.100000000000001" customHeight="1" x14ac:dyDescent="0.2">
      <c r="A717" s="59">
        <v>45839</v>
      </c>
      <c r="B717" s="35" t="str">
        <f>IF($A717&gt;=$F$2,VLOOKUP($A717,'IPCA-E'!$A$3:$F$1000,3,FALSE),VLOOKUP($A717,FADT!$A$3:$C$1000,3,FALSE))</f>
        <v/>
      </c>
      <c r="C717" s="40" t="str">
        <f>IF($A717&gt;=$F$2,VLOOKUP($A717,'IPCA-E'!$A$3:$F$1000,4,FALSE),VLOOKUP($A717,FADT!$A$3:$C$1000,2,FALSE))</f>
        <v/>
      </c>
      <c r="D717" s="35">
        <f t="shared" si="23"/>
        <v>1</v>
      </c>
      <c r="I717" s="24">
        <v>715</v>
      </c>
      <c r="J717" s="38" t="str">
        <f t="shared" ca="1" si="24"/>
        <v/>
      </c>
      <c r="K717" s="39">
        <f ca="1">IF(J717&gt;$J$2,1,IF(B717=B718,1*K718,B717*K718)/VLOOKUP(J717,Moeda!A$3:D$24,4,TRUE))</f>
        <v>1</v>
      </c>
      <c r="L717" s="18" t="e">
        <f ca="1">VLOOKUP(J717,Moeda!A$3:D$24,4,TRUE)</f>
        <v>#N/A</v>
      </c>
    </row>
    <row r="718" spans="1:12" ht="20.100000000000001" customHeight="1" x14ac:dyDescent="0.2">
      <c r="A718" s="59">
        <v>45870</v>
      </c>
      <c r="B718" s="35" t="str">
        <f>IF($A718&gt;=$F$2,VLOOKUP($A718,'IPCA-E'!$A$3:$F$1000,3,FALSE),VLOOKUP($A718,FADT!$A$3:$C$1000,3,FALSE))</f>
        <v/>
      </c>
      <c r="C718" s="40" t="str">
        <f>IF($A718&gt;=$F$2,VLOOKUP($A718,'IPCA-E'!$A$3:$F$1000,4,FALSE),VLOOKUP($A718,FADT!$A$3:$C$1000,2,FALSE))</f>
        <v/>
      </c>
      <c r="D718" s="35">
        <f t="shared" si="23"/>
        <v>1</v>
      </c>
      <c r="I718" s="24">
        <v>716</v>
      </c>
      <c r="J718" s="38" t="str">
        <f t="shared" ca="1" si="24"/>
        <v/>
      </c>
      <c r="K718" s="39">
        <f ca="1">IF(J718&gt;$J$2,1,IF(B718=B719,1*K719,B718*K719)/VLOOKUP(J718,Moeda!A$3:D$24,4,TRUE))</f>
        <v>1</v>
      </c>
      <c r="L718" s="18" t="e">
        <f ca="1">VLOOKUP(J718,Moeda!A$3:D$24,4,TRUE)</f>
        <v>#N/A</v>
      </c>
    </row>
    <row r="719" spans="1:12" ht="20.100000000000001" customHeight="1" x14ac:dyDescent="0.2">
      <c r="A719" s="59">
        <v>45901</v>
      </c>
      <c r="B719" s="35" t="str">
        <f>IF($A719&gt;=$F$2,VLOOKUP($A719,'IPCA-E'!$A$3:$F$1000,3,FALSE),VLOOKUP($A719,FADT!$A$3:$C$1000,3,FALSE))</f>
        <v/>
      </c>
      <c r="C719" s="40" t="str">
        <f>IF($A719&gt;=$F$2,VLOOKUP($A719,'IPCA-E'!$A$3:$F$1000,4,FALSE),VLOOKUP($A719,FADT!$A$3:$C$1000,2,FALSE))</f>
        <v/>
      </c>
      <c r="D719" s="35">
        <f t="shared" si="23"/>
        <v>1</v>
      </c>
      <c r="I719" s="24">
        <v>717</v>
      </c>
      <c r="J719" s="38" t="str">
        <f t="shared" ca="1" si="24"/>
        <v/>
      </c>
      <c r="K719" s="39">
        <f ca="1">IF(J719&gt;$J$2,1,IF(B719=B720,1*K720,B719*K720)/VLOOKUP(J719,Moeda!A$3:D$24,4,TRUE))</f>
        <v>1</v>
      </c>
      <c r="L719" s="18" t="e">
        <f ca="1">VLOOKUP(J719,Moeda!A$3:D$24,4,TRUE)</f>
        <v>#N/A</v>
      </c>
    </row>
    <row r="720" spans="1:12" ht="20.100000000000001" customHeight="1" x14ac:dyDescent="0.2">
      <c r="A720" s="59">
        <v>45931</v>
      </c>
      <c r="B720" s="35" t="str">
        <f>IF($A720&gt;=$F$2,VLOOKUP($A720,'IPCA-E'!$A$3:$F$1000,3,FALSE),VLOOKUP($A720,FADT!$A$3:$C$1000,3,FALSE))</f>
        <v/>
      </c>
      <c r="C720" s="40" t="str">
        <f>IF($A720&gt;=$F$2,VLOOKUP($A720,'IPCA-E'!$A$3:$F$1000,4,FALSE),VLOOKUP($A720,FADT!$A$3:$C$1000,2,FALSE))</f>
        <v/>
      </c>
      <c r="D720" s="35">
        <f t="shared" si="23"/>
        <v>1</v>
      </c>
      <c r="I720" s="24">
        <v>718</v>
      </c>
      <c r="J720" s="38" t="str">
        <f t="shared" ca="1" si="24"/>
        <v/>
      </c>
      <c r="K720" s="39">
        <f ca="1">IF(J720&gt;$J$2,1,IF(B720=B721,1*K721,B720*K721)/VLOOKUP(J720,Moeda!A$3:D$24,4,TRUE))</f>
        <v>1</v>
      </c>
      <c r="L720" s="18" t="e">
        <f ca="1">VLOOKUP(J720,Moeda!A$3:D$24,4,TRUE)</f>
        <v>#N/A</v>
      </c>
    </row>
    <row r="721" spans="1:12" ht="20.100000000000001" customHeight="1" x14ac:dyDescent="0.2">
      <c r="A721" s="59">
        <v>45962</v>
      </c>
      <c r="B721" s="35" t="str">
        <f>IF($A721&gt;=$F$2,VLOOKUP($A721,'IPCA-E'!$A$3:$F$1000,3,FALSE),VLOOKUP($A721,FADT!$A$3:$C$1000,3,FALSE))</f>
        <v/>
      </c>
      <c r="C721" s="40" t="str">
        <f>IF($A721&gt;=$F$2,VLOOKUP($A721,'IPCA-E'!$A$3:$F$1000,4,FALSE),VLOOKUP($A721,FADT!$A$3:$C$1000,2,FALSE))</f>
        <v/>
      </c>
      <c r="D721" s="35">
        <f t="shared" si="23"/>
        <v>1</v>
      </c>
      <c r="I721" s="24">
        <v>719</v>
      </c>
      <c r="J721" s="38" t="str">
        <f t="shared" ca="1" si="24"/>
        <v/>
      </c>
      <c r="K721" s="39">
        <f ca="1">IF(J721&gt;$J$2,1,IF(B721=B722,1*K722,B721*K722)/VLOOKUP(J721,Moeda!A$3:D$24,4,TRUE))</f>
        <v>1</v>
      </c>
      <c r="L721" s="18" t="e">
        <f ca="1">VLOOKUP(J721,Moeda!A$3:D$24,4,TRUE)</f>
        <v>#N/A</v>
      </c>
    </row>
    <row r="722" spans="1:12" ht="20.100000000000001" customHeight="1" x14ac:dyDescent="0.2">
      <c r="A722" s="59">
        <v>45992</v>
      </c>
      <c r="B722" s="35" t="str">
        <f>IF($A722&gt;=$F$2,VLOOKUP($A722,'IPCA-E'!$A$3:$F$1000,3,FALSE),VLOOKUP($A722,FADT!$A$3:$C$1000,3,FALSE))</f>
        <v/>
      </c>
      <c r="C722" s="40" t="str">
        <f>IF($A722&gt;=$F$2,VLOOKUP($A722,'IPCA-E'!$A$3:$F$1000,4,FALSE),VLOOKUP($A722,FADT!$A$3:$C$1000,2,FALSE))</f>
        <v/>
      </c>
      <c r="D722" s="35">
        <f t="shared" si="23"/>
        <v>1</v>
      </c>
      <c r="I722" s="24">
        <v>720</v>
      </c>
      <c r="J722" s="38" t="str">
        <f t="shared" ca="1" si="24"/>
        <v/>
      </c>
      <c r="K722" s="39">
        <f ca="1">IF(J722&gt;$J$2,1,IF(B722=B723,1*K723,B722*K723)/VLOOKUP(J722,Moeda!A$3:D$24,4,TRUE))</f>
        <v>1</v>
      </c>
      <c r="L722" s="18" t="e">
        <f ca="1">VLOOKUP(J722,Moeda!A$3:D$24,4,TRUE)</f>
        <v>#N/A</v>
      </c>
    </row>
    <row r="723" spans="1:12" ht="20.100000000000001" customHeight="1" x14ac:dyDescent="0.2">
      <c r="A723" s="59">
        <v>46023</v>
      </c>
      <c r="B723" s="35" t="str">
        <f>IF($A723&gt;=$F$2,VLOOKUP($A723,'IPCA-E'!$A$3:$F$1000,3,FALSE),VLOOKUP($A723,FADT!$A$3:$C$1000,3,FALSE))</f>
        <v/>
      </c>
      <c r="C723" s="40" t="str">
        <f>IF($A723&gt;=$F$2,VLOOKUP($A723,'IPCA-E'!$A$3:$F$1000,4,FALSE),VLOOKUP($A723,FADT!$A$3:$C$1000,2,FALSE))</f>
        <v/>
      </c>
      <c r="D723" s="35">
        <f t="shared" si="23"/>
        <v>1</v>
      </c>
      <c r="I723" s="24">
        <v>721</v>
      </c>
      <c r="J723" s="38" t="str">
        <f t="shared" ca="1" si="24"/>
        <v/>
      </c>
      <c r="K723" s="39">
        <f ca="1">IF(J723&gt;$J$2,1,IF(B723=B724,1*K724,B723*K724)/VLOOKUP(J723,Moeda!A$3:D$24,4,TRUE))</f>
        <v>1</v>
      </c>
      <c r="L723" s="18" t="e">
        <f ca="1">VLOOKUP(J723,Moeda!A$3:D$24,4,TRUE)</f>
        <v>#N/A</v>
      </c>
    </row>
    <row r="724" spans="1:12" ht="20.100000000000001" customHeight="1" x14ac:dyDescent="0.2">
      <c r="A724" s="59">
        <v>46054</v>
      </c>
      <c r="B724" s="35" t="str">
        <f>IF($A724&gt;=$F$2,VLOOKUP($A724,'IPCA-E'!$A$3:$F$1000,3,FALSE),VLOOKUP($A724,FADT!$A$3:$C$1000,3,FALSE))</f>
        <v/>
      </c>
      <c r="C724" s="40" t="str">
        <f>IF($A724&gt;=$F$2,VLOOKUP($A724,'IPCA-E'!$A$3:$F$1000,4,FALSE),VLOOKUP($A724,FADT!$A$3:$C$1000,2,FALSE))</f>
        <v/>
      </c>
      <c r="D724" s="35">
        <f t="shared" si="23"/>
        <v>1</v>
      </c>
      <c r="I724" s="24">
        <v>722</v>
      </c>
      <c r="J724" s="38" t="str">
        <f t="shared" ca="1" si="24"/>
        <v/>
      </c>
      <c r="K724" s="39">
        <f ca="1">IF(J724&gt;$J$2,1,IF(B724=B725,1*K725,B724*K725)/VLOOKUP(J724,Moeda!A$3:D$24,4,TRUE))</f>
        <v>1</v>
      </c>
      <c r="L724" s="18" t="e">
        <f ca="1">VLOOKUP(J724,Moeda!A$3:D$24,4,TRUE)</f>
        <v>#N/A</v>
      </c>
    </row>
    <row r="725" spans="1:12" ht="20.100000000000001" customHeight="1" x14ac:dyDescent="0.2">
      <c r="A725" s="59">
        <v>46082</v>
      </c>
      <c r="B725" s="35" t="str">
        <f>IF($A725&gt;=$F$2,VLOOKUP($A725,'IPCA-E'!$A$3:$F$1000,3,FALSE),VLOOKUP($A725,FADT!$A$3:$C$1000,3,FALSE))</f>
        <v/>
      </c>
      <c r="C725" s="40" t="str">
        <f>IF($A725&gt;=$F$2,VLOOKUP($A725,'IPCA-E'!$A$3:$F$1000,4,FALSE),VLOOKUP($A725,FADT!$A$3:$C$1000,2,FALSE))</f>
        <v/>
      </c>
      <c r="D725" s="35">
        <f t="shared" si="23"/>
        <v>1</v>
      </c>
      <c r="I725" s="24">
        <v>723</v>
      </c>
      <c r="J725" s="38" t="str">
        <f t="shared" ca="1" si="24"/>
        <v/>
      </c>
      <c r="K725" s="39">
        <f ca="1">IF(J725&gt;$J$2,1,IF(B725=B726,1*K726,B725*K726)/VLOOKUP(J725,Moeda!A$3:D$24,4,TRUE))</f>
        <v>1</v>
      </c>
      <c r="L725" s="18" t="e">
        <f ca="1">VLOOKUP(J725,Moeda!A$3:D$24,4,TRUE)</f>
        <v>#N/A</v>
      </c>
    </row>
    <row r="726" spans="1:12" ht="20.100000000000001" customHeight="1" x14ac:dyDescent="0.2">
      <c r="A726" s="59">
        <v>46113</v>
      </c>
      <c r="B726" s="35" t="str">
        <f>IF($A726&gt;=$F$2,VLOOKUP($A726,'IPCA-E'!$A$3:$F$1000,3,FALSE),VLOOKUP($A726,FADT!$A$3:$C$1000,3,FALSE))</f>
        <v/>
      </c>
      <c r="C726" s="40" t="str">
        <f>IF($A726&gt;=$F$2,VLOOKUP($A726,'IPCA-E'!$A$3:$F$1000,4,FALSE),VLOOKUP($A726,FADT!$A$3:$C$1000,2,FALSE))</f>
        <v/>
      </c>
      <c r="D726" s="35">
        <f t="shared" si="23"/>
        <v>1</v>
      </c>
      <c r="I726" s="24">
        <v>724</v>
      </c>
      <c r="J726" s="38" t="str">
        <f t="shared" ca="1" si="24"/>
        <v/>
      </c>
      <c r="K726" s="39">
        <f ca="1">IF(J726&gt;$J$2,1,IF(B726=B727,1*K727,B726*K727)/VLOOKUP(J726,Moeda!A$3:D$24,4,TRUE))</f>
        <v>1</v>
      </c>
      <c r="L726" s="18" t="e">
        <f ca="1">VLOOKUP(J726,Moeda!A$3:D$24,4,TRUE)</f>
        <v>#N/A</v>
      </c>
    </row>
    <row r="727" spans="1:12" ht="20.100000000000001" customHeight="1" x14ac:dyDescent="0.2">
      <c r="A727" s="59">
        <v>46143</v>
      </c>
      <c r="B727" s="35" t="str">
        <f>IF($A727&gt;=$F$2,VLOOKUP($A727,'IPCA-E'!$A$3:$F$1000,3,FALSE),VLOOKUP($A727,FADT!$A$3:$C$1000,3,FALSE))</f>
        <v/>
      </c>
      <c r="C727" s="40" t="str">
        <f>IF($A727&gt;=$F$2,VLOOKUP($A727,'IPCA-E'!$A$3:$F$1000,4,FALSE),VLOOKUP($A727,FADT!$A$3:$C$1000,2,FALSE))</f>
        <v/>
      </c>
      <c r="D727" s="35">
        <f t="shared" si="23"/>
        <v>1</v>
      </c>
      <c r="I727" s="24">
        <v>725</v>
      </c>
      <c r="J727" s="38" t="str">
        <f t="shared" ca="1" si="24"/>
        <v/>
      </c>
      <c r="K727" s="39">
        <f ca="1">IF(J727&gt;$J$2,1,IF(B727=B728,1*K728,B727*K728)/VLOOKUP(J727,Moeda!A$3:D$24,4,TRUE))</f>
        <v>1</v>
      </c>
      <c r="L727" s="18" t="e">
        <f ca="1">VLOOKUP(J727,Moeda!A$3:D$24,4,TRUE)</f>
        <v>#N/A</v>
      </c>
    </row>
    <row r="728" spans="1:12" ht="20.100000000000001" customHeight="1" x14ac:dyDescent="0.2">
      <c r="A728" s="59">
        <v>46174</v>
      </c>
      <c r="B728" s="35" t="str">
        <f>IF($A728&gt;=$F$2,VLOOKUP($A728,'IPCA-E'!$A$3:$F$1000,3,FALSE),VLOOKUP($A728,FADT!$A$3:$C$1000,3,FALSE))</f>
        <v/>
      </c>
      <c r="C728" s="40" t="str">
        <f>IF($A728&gt;=$F$2,VLOOKUP($A728,'IPCA-E'!$A$3:$F$1000,4,FALSE),VLOOKUP($A728,FADT!$A$3:$C$1000,2,FALSE))</f>
        <v/>
      </c>
      <c r="D728" s="35">
        <f t="shared" si="23"/>
        <v>1</v>
      </c>
      <c r="I728" s="24">
        <v>726</v>
      </c>
      <c r="J728" s="38" t="str">
        <f t="shared" ca="1" si="24"/>
        <v/>
      </c>
      <c r="K728" s="39">
        <f ca="1">IF(J728&gt;$J$2,1,IF(B728=B729,1*K729,B728*K729)/VLOOKUP(J728,Moeda!A$3:D$24,4,TRUE))</f>
        <v>1</v>
      </c>
      <c r="L728" s="18" t="e">
        <f ca="1">VLOOKUP(J728,Moeda!A$3:D$24,4,TRUE)</f>
        <v>#N/A</v>
      </c>
    </row>
    <row r="729" spans="1:12" ht="20.100000000000001" customHeight="1" x14ac:dyDescent="0.2">
      <c r="A729" s="59">
        <v>46204</v>
      </c>
      <c r="B729" s="35" t="str">
        <f>IF($A729&gt;=$F$2,VLOOKUP($A729,'IPCA-E'!$A$3:$F$1000,3,FALSE),VLOOKUP($A729,FADT!$A$3:$C$1000,3,FALSE))</f>
        <v/>
      </c>
      <c r="C729" s="40" t="str">
        <f>IF($A729&gt;=$F$2,VLOOKUP($A729,'IPCA-E'!$A$3:$F$1000,4,FALSE),VLOOKUP($A729,FADT!$A$3:$C$1000,2,FALSE))</f>
        <v/>
      </c>
      <c r="D729" s="35">
        <f t="shared" si="23"/>
        <v>1</v>
      </c>
      <c r="I729" s="24">
        <v>727</v>
      </c>
      <c r="J729" s="38" t="str">
        <f t="shared" ca="1" si="24"/>
        <v/>
      </c>
      <c r="K729" s="39">
        <f ca="1">IF(J729&gt;$J$2,1,IF(B729=B730,1*K730,B729*K730)/VLOOKUP(J729,Moeda!A$3:D$24,4,TRUE))</f>
        <v>1</v>
      </c>
      <c r="L729" s="18" t="e">
        <f ca="1">VLOOKUP(J729,Moeda!A$3:D$24,4,TRUE)</f>
        <v>#N/A</v>
      </c>
    </row>
    <row r="730" spans="1:12" ht="20.100000000000001" customHeight="1" x14ac:dyDescent="0.2">
      <c r="A730" s="59">
        <v>46235</v>
      </c>
      <c r="B730" s="35" t="str">
        <f>IF($A730&gt;=$F$2,VLOOKUP($A730,'IPCA-E'!$A$3:$F$1000,3,FALSE),VLOOKUP($A730,FADT!$A$3:$C$1000,3,FALSE))</f>
        <v/>
      </c>
      <c r="C730" s="40" t="str">
        <f>IF($A730&gt;=$F$2,VLOOKUP($A730,'IPCA-E'!$A$3:$F$1000,4,FALSE),VLOOKUP($A730,FADT!$A$3:$C$1000,2,FALSE))</f>
        <v/>
      </c>
      <c r="D730" s="35">
        <f t="shared" si="23"/>
        <v>1</v>
      </c>
      <c r="I730" s="24">
        <v>728</v>
      </c>
      <c r="J730" s="38" t="str">
        <f t="shared" ca="1" si="24"/>
        <v/>
      </c>
      <c r="K730" s="39">
        <f ca="1">IF(J730&gt;$J$2,1,IF(B730=B731,1*K731,B730*K731)/VLOOKUP(J730,Moeda!A$3:D$24,4,TRUE))</f>
        <v>1</v>
      </c>
      <c r="L730" s="18" t="e">
        <f ca="1">VLOOKUP(J730,Moeda!A$3:D$24,4,TRUE)</f>
        <v>#N/A</v>
      </c>
    </row>
    <row r="731" spans="1:12" ht="20.100000000000001" customHeight="1" x14ac:dyDescent="0.2">
      <c r="A731" s="59">
        <v>46266</v>
      </c>
      <c r="B731" s="35" t="str">
        <f>IF($A731&gt;=$F$2,VLOOKUP($A731,'IPCA-E'!$A$3:$F$1000,3,FALSE),VLOOKUP($A731,FADT!$A$3:$C$1000,3,FALSE))</f>
        <v/>
      </c>
      <c r="C731" s="40" t="str">
        <f>IF($A731&gt;=$F$2,VLOOKUP($A731,'IPCA-E'!$A$3:$F$1000,4,FALSE),VLOOKUP($A731,FADT!$A$3:$C$1000,2,FALSE))</f>
        <v/>
      </c>
      <c r="D731" s="35">
        <f t="shared" ref="D731:D794" si="25">IF(C731="",1,B731*D732)</f>
        <v>1</v>
      </c>
      <c r="I731" s="24">
        <v>729</v>
      </c>
      <c r="J731" s="38" t="str">
        <f t="shared" ca="1" si="24"/>
        <v/>
      </c>
      <c r="K731" s="39">
        <f ca="1">IF(J731&gt;$J$2,1,IF(B731=B732,1*K732,B731*K732)/VLOOKUP(J731,Moeda!A$3:D$24,4,TRUE))</f>
        <v>1</v>
      </c>
      <c r="L731" s="18" t="e">
        <f ca="1">VLOOKUP(J731,Moeda!A$3:D$24,4,TRUE)</f>
        <v>#N/A</v>
      </c>
    </row>
    <row r="732" spans="1:12" ht="20.100000000000001" customHeight="1" x14ac:dyDescent="0.2">
      <c r="A732" s="59">
        <v>46296</v>
      </c>
      <c r="B732" s="35" t="str">
        <f>IF($A732&gt;=$F$2,VLOOKUP($A732,'IPCA-E'!$A$3:$F$1000,3,FALSE),VLOOKUP($A732,FADT!$A$3:$C$1000,3,FALSE))</f>
        <v/>
      </c>
      <c r="C732" s="40" t="str">
        <f>IF($A732&gt;=$F$2,VLOOKUP($A732,'IPCA-E'!$A$3:$F$1000,4,FALSE),VLOOKUP($A732,FADT!$A$3:$C$1000,2,FALSE))</f>
        <v/>
      </c>
      <c r="D732" s="35">
        <f t="shared" si="25"/>
        <v>1</v>
      </c>
      <c r="I732" s="24">
        <v>730</v>
      </c>
      <c r="J732" s="38" t="str">
        <f t="shared" ca="1" si="24"/>
        <v/>
      </c>
      <c r="K732" s="39">
        <f ca="1">IF(J732&gt;$J$2,1,IF(B732=B733,1*K733,B732*K733)/VLOOKUP(J732,Moeda!A$3:D$24,4,TRUE))</f>
        <v>1</v>
      </c>
      <c r="L732" s="18" t="e">
        <f ca="1">VLOOKUP(J732,Moeda!A$3:D$24,4,TRUE)</f>
        <v>#N/A</v>
      </c>
    </row>
    <row r="733" spans="1:12" ht="20.100000000000001" customHeight="1" x14ac:dyDescent="0.2">
      <c r="A733" s="59">
        <v>46327</v>
      </c>
      <c r="B733" s="35" t="str">
        <f>IF($A733&gt;=$F$2,VLOOKUP($A733,'IPCA-E'!$A$3:$F$1000,3,FALSE),VLOOKUP($A733,FADT!$A$3:$C$1000,3,FALSE))</f>
        <v/>
      </c>
      <c r="C733" s="40" t="str">
        <f>IF($A733&gt;=$F$2,VLOOKUP($A733,'IPCA-E'!$A$3:$F$1000,4,FALSE),VLOOKUP($A733,FADT!$A$3:$C$1000,2,FALSE))</f>
        <v/>
      </c>
      <c r="D733" s="35">
        <f t="shared" si="25"/>
        <v>1</v>
      </c>
      <c r="I733" s="24">
        <v>731</v>
      </c>
      <c r="J733" s="38" t="str">
        <f t="shared" ca="1" si="24"/>
        <v/>
      </c>
      <c r="K733" s="39">
        <f ca="1">IF(J733&gt;$J$2,1,IF(B733=B734,1*K734,B733*K734)/VLOOKUP(J733,Moeda!A$3:D$24,4,TRUE))</f>
        <v>1</v>
      </c>
      <c r="L733" s="18" t="e">
        <f ca="1">VLOOKUP(J733,Moeda!A$3:D$24,4,TRUE)</f>
        <v>#N/A</v>
      </c>
    </row>
    <row r="734" spans="1:12" ht="20.100000000000001" customHeight="1" x14ac:dyDescent="0.2">
      <c r="A734" s="59">
        <v>46357</v>
      </c>
      <c r="B734" s="35" t="str">
        <f>IF($A734&gt;=$F$2,VLOOKUP($A734,'IPCA-E'!$A$3:$F$1000,3,FALSE),VLOOKUP($A734,FADT!$A$3:$C$1000,3,FALSE))</f>
        <v/>
      </c>
      <c r="C734" s="40" t="str">
        <f>IF($A734&gt;=$F$2,VLOOKUP($A734,'IPCA-E'!$A$3:$F$1000,4,FALSE),VLOOKUP($A734,FADT!$A$3:$C$1000,2,FALSE))</f>
        <v/>
      </c>
      <c r="D734" s="35">
        <f t="shared" si="25"/>
        <v>1</v>
      </c>
      <c r="I734" s="24">
        <v>732</v>
      </c>
      <c r="J734" s="38" t="str">
        <f t="shared" ca="1" si="24"/>
        <v/>
      </c>
      <c r="K734" s="39">
        <f ca="1">IF(J734&gt;$J$2,1,IF(B734=B735,1*K735,B734*K735)/VLOOKUP(J734,Moeda!A$3:D$24,4,TRUE))</f>
        <v>1</v>
      </c>
      <c r="L734" s="18" t="e">
        <f ca="1">VLOOKUP(J734,Moeda!A$3:D$24,4,TRUE)</f>
        <v>#N/A</v>
      </c>
    </row>
    <row r="735" spans="1:12" ht="20.100000000000001" customHeight="1" x14ac:dyDescent="0.2">
      <c r="A735" s="59">
        <v>46388</v>
      </c>
      <c r="B735" s="35" t="str">
        <f>IF($A735&gt;=$F$2,VLOOKUP($A735,'IPCA-E'!$A$3:$F$1000,3,FALSE),VLOOKUP($A735,FADT!$A$3:$C$1000,3,FALSE))</f>
        <v/>
      </c>
      <c r="C735" s="40" t="str">
        <f>IF($A735&gt;=$F$2,VLOOKUP($A735,'IPCA-E'!$A$3:$F$1000,4,FALSE),VLOOKUP($A735,FADT!$A$3:$C$1000,2,FALSE))</f>
        <v/>
      </c>
      <c r="D735" s="35">
        <f t="shared" si="25"/>
        <v>1</v>
      </c>
      <c r="I735" s="24">
        <v>733</v>
      </c>
      <c r="J735" s="38" t="str">
        <f t="shared" ca="1" si="24"/>
        <v/>
      </c>
      <c r="K735" s="39">
        <f ca="1">IF(J735&gt;$J$2,1,IF(B735=B736,1*K736,B735*K736)/VLOOKUP(J735,Moeda!A$3:D$24,4,TRUE))</f>
        <v>1</v>
      </c>
      <c r="L735" s="18" t="e">
        <f ca="1">VLOOKUP(J735,Moeda!A$3:D$24,4,TRUE)</f>
        <v>#N/A</v>
      </c>
    </row>
    <row r="736" spans="1:12" ht="20.100000000000001" customHeight="1" x14ac:dyDescent="0.2">
      <c r="A736" s="59">
        <v>46419</v>
      </c>
      <c r="B736" s="35" t="str">
        <f>IF($A736&gt;=$F$2,VLOOKUP($A736,'IPCA-E'!$A$3:$F$1000,3,FALSE),VLOOKUP($A736,FADT!$A$3:$C$1000,3,FALSE))</f>
        <v/>
      </c>
      <c r="C736" s="40" t="str">
        <f>IF($A736&gt;=$F$2,VLOOKUP($A736,'IPCA-E'!$A$3:$F$1000,4,FALSE),VLOOKUP($A736,FADT!$A$3:$C$1000,2,FALSE))</f>
        <v/>
      </c>
      <c r="D736" s="35">
        <f t="shared" si="25"/>
        <v>1</v>
      </c>
      <c r="I736" s="24">
        <v>734</v>
      </c>
      <c r="J736" s="38" t="str">
        <f t="shared" ca="1" si="24"/>
        <v/>
      </c>
      <c r="K736" s="39">
        <f ca="1">IF(J736&gt;$J$2,1,IF(B736=B737,1*K737,B736*K737)/VLOOKUP(J736,Moeda!A$3:D$24,4,TRUE))</f>
        <v>1</v>
      </c>
      <c r="L736" s="18" t="e">
        <f ca="1">VLOOKUP(J736,Moeda!A$3:D$24,4,TRUE)</f>
        <v>#N/A</v>
      </c>
    </row>
    <row r="737" spans="1:12" ht="20.100000000000001" customHeight="1" x14ac:dyDescent="0.2">
      <c r="A737" s="59">
        <v>46447</v>
      </c>
      <c r="B737" s="35" t="str">
        <f>IF($A737&gt;=$F$2,VLOOKUP($A737,'IPCA-E'!$A$3:$F$1000,3,FALSE),VLOOKUP($A737,FADT!$A$3:$C$1000,3,FALSE))</f>
        <v/>
      </c>
      <c r="C737" s="40" t="str">
        <f>IF($A737&gt;=$F$2,VLOOKUP($A737,'IPCA-E'!$A$3:$F$1000,4,FALSE),VLOOKUP($A737,FADT!$A$3:$C$1000,2,FALSE))</f>
        <v/>
      </c>
      <c r="D737" s="35">
        <f t="shared" si="25"/>
        <v>1</v>
      </c>
      <c r="I737" s="24">
        <v>735</v>
      </c>
      <c r="J737" s="38" t="str">
        <f t="shared" ca="1" si="24"/>
        <v/>
      </c>
      <c r="K737" s="39">
        <f ca="1">IF(J737&gt;$J$2,1,IF(B737=B738,1*K738,B737*K738)/VLOOKUP(J737,Moeda!A$3:D$24,4,TRUE))</f>
        <v>1</v>
      </c>
      <c r="L737" s="18" t="e">
        <f ca="1">VLOOKUP(J737,Moeda!A$3:D$24,4,TRUE)</f>
        <v>#N/A</v>
      </c>
    </row>
    <row r="738" spans="1:12" ht="20.100000000000001" customHeight="1" x14ac:dyDescent="0.2">
      <c r="A738" s="59">
        <v>46478</v>
      </c>
      <c r="B738" s="35" t="str">
        <f>IF($A738&gt;=$F$2,VLOOKUP($A738,'IPCA-E'!$A$3:$F$1000,3,FALSE),VLOOKUP($A738,FADT!$A$3:$C$1000,3,FALSE))</f>
        <v/>
      </c>
      <c r="C738" s="40" t="str">
        <f>IF($A738&gt;=$F$2,VLOOKUP($A738,'IPCA-E'!$A$3:$F$1000,4,FALSE),VLOOKUP($A738,FADT!$A$3:$C$1000,2,FALSE))</f>
        <v/>
      </c>
      <c r="D738" s="35">
        <f t="shared" si="25"/>
        <v>1</v>
      </c>
      <c r="I738" s="24">
        <v>736</v>
      </c>
      <c r="J738" s="38" t="str">
        <f t="shared" ca="1" si="24"/>
        <v/>
      </c>
      <c r="K738" s="39">
        <f ca="1">IF(J738&gt;$J$2,1,IF(B738=B739,1*K739,B738*K739)/VLOOKUP(J738,Moeda!A$3:D$24,4,TRUE))</f>
        <v>1</v>
      </c>
      <c r="L738" s="18" t="e">
        <f ca="1">VLOOKUP(J738,Moeda!A$3:D$24,4,TRUE)</f>
        <v>#N/A</v>
      </c>
    </row>
    <row r="739" spans="1:12" ht="20.100000000000001" customHeight="1" x14ac:dyDescent="0.2">
      <c r="A739" s="59">
        <v>46508</v>
      </c>
      <c r="B739" s="35" t="str">
        <f>IF($A739&gt;=$F$2,VLOOKUP($A739,'IPCA-E'!$A$3:$F$1000,3,FALSE),VLOOKUP($A739,FADT!$A$3:$C$1000,3,FALSE))</f>
        <v/>
      </c>
      <c r="C739" s="40" t="str">
        <f>IF($A739&gt;=$F$2,VLOOKUP($A739,'IPCA-E'!$A$3:$F$1000,4,FALSE),VLOOKUP($A739,FADT!$A$3:$C$1000,2,FALSE))</f>
        <v/>
      </c>
      <c r="D739" s="35">
        <f t="shared" si="25"/>
        <v>1</v>
      </c>
      <c r="I739" s="24">
        <v>737</v>
      </c>
      <c r="J739" s="38" t="str">
        <f t="shared" ca="1" si="24"/>
        <v/>
      </c>
      <c r="K739" s="39">
        <f ca="1">IF(J739&gt;$J$2,1,IF(B739=B740,1*K740,B739*K740)/VLOOKUP(J739,Moeda!A$3:D$24,4,TRUE))</f>
        <v>1</v>
      </c>
      <c r="L739" s="18" t="e">
        <f ca="1">VLOOKUP(J739,Moeda!A$3:D$24,4,TRUE)</f>
        <v>#N/A</v>
      </c>
    </row>
    <row r="740" spans="1:12" ht="20.100000000000001" customHeight="1" x14ac:dyDescent="0.2">
      <c r="A740" s="59">
        <v>46539</v>
      </c>
      <c r="B740" s="35" t="str">
        <f>IF($A740&gt;=$F$2,VLOOKUP($A740,'IPCA-E'!$A$3:$F$1000,3,FALSE),VLOOKUP($A740,FADT!$A$3:$C$1000,3,FALSE))</f>
        <v/>
      </c>
      <c r="C740" s="40" t="str">
        <f>IF($A740&gt;=$F$2,VLOOKUP($A740,'IPCA-E'!$A$3:$F$1000,4,FALSE),VLOOKUP($A740,FADT!$A$3:$C$1000,2,FALSE))</f>
        <v/>
      </c>
      <c r="D740" s="35">
        <f t="shared" si="25"/>
        <v>1</v>
      </c>
      <c r="I740" s="24">
        <v>738</v>
      </c>
      <c r="J740" s="38" t="str">
        <f t="shared" ca="1" si="24"/>
        <v/>
      </c>
      <c r="K740" s="39">
        <f ca="1">IF(J740&gt;$J$2,1,IF(B740=B741,1*K741,B740*K741)/VLOOKUP(J740,Moeda!A$3:D$24,4,TRUE))</f>
        <v>1</v>
      </c>
      <c r="L740" s="18" t="e">
        <f ca="1">VLOOKUP(J740,Moeda!A$3:D$24,4,TRUE)</f>
        <v>#N/A</v>
      </c>
    </row>
    <row r="741" spans="1:12" ht="20.100000000000001" customHeight="1" x14ac:dyDescent="0.2">
      <c r="A741" s="59">
        <v>46569</v>
      </c>
      <c r="B741" s="35" t="str">
        <f>IF($A741&gt;=$F$2,VLOOKUP($A741,'IPCA-E'!$A$3:$F$1000,3,FALSE),VLOOKUP($A741,FADT!$A$3:$C$1000,3,FALSE))</f>
        <v/>
      </c>
      <c r="C741" s="40" t="str">
        <f>IF($A741&gt;=$F$2,VLOOKUP($A741,'IPCA-E'!$A$3:$F$1000,4,FALSE),VLOOKUP($A741,FADT!$A$3:$C$1000,2,FALSE))</f>
        <v/>
      </c>
      <c r="D741" s="35">
        <f t="shared" si="25"/>
        <v>1</v>
      </c>
      <c r="I741" s="24">
        <v>739</v>
      </c>
      <c r="J741" s="38" t="str">
        <f t="shared" ca="1" si="24"/>
        <v/>
      </c>
      <c r="K741" s="39">
        <f ca="1">IF(J741&gt;$J$2,1,IF(B741=B742,1*K742,B741*K742)/VLOOKUP(J741,Moeda!A$3:D$24,4,TRUE))</f>
        <v>1</v>
      </c>
      <c r="L741" s="18" t="e">
        <f ca="1">VLOOKUP(J741,Moeda!A$3:D$24,4,TRUE)</f>
        <v>#N/A</v>
      </c>
    </row>
    <row r="742" spans="1:12" ht="20.100000000000001" customHeight="1" x14ac:dyDescent="0.2">
      <c r="A742" s="59">
        <v>46600</v>
      </c>
      <c r="B742" s="35" t="str">
        <f>IF($A742&gt;=$F$2,VLOOKUP($A742,'IPCA-E'!$A$3:$F$1000,3,FALSE),VLOOKUP($A742,FADT!$A$3:$C$1000,3,FALSE))</f>
        <v/>
      </c>
      <c r="C742" s="40" t="str">
        <f>IF($A742&gt;=$F$2,VLOOKUP($A742,'IPCA-E'!$A$3:$F$1000,4,FALSE),VLOOKUP($A742,FADT!$A$3:$C$1000,2,FALSE))</f>
        <v/>
      </c>
      <c r="D742" s="35">
        <f t="shared" si="25"/>
        <v>1</v>
      </c>
      <c r="I742" s="24">
        <v>740</v>
      </c>
      <c r="J742" s="38" t="str">
        <f t="shared" ca="1" si="24"/>
        <v/>
      </c>
      <c r="K742" s="39">
        <f ca="1">IF(J742&gt;$J$2,1,IF(B742=B743,1*K743,B742*K743)/VLOOKUP(J742,Moeda!A$3:D$24,4,TRUE))</f>
        <v>1</v>
      </c>
      <c r="L742" s="18" t="e">
        <f ca="1">VLOOKUP(J742,Moeda!A$3:D$24,4,TRUE)</f>
        <v>#N/A</v>
      </c>
    </row>
    <row r="743" spans="1:12" ht="20.100000000000001" customHeight="1" x14ac:dyDescent="0.2">
      <c r="A743" s="59">
        <v>46631</v>
      </c>
      <c r="B743" s="35" t="str">
        <f>IF($A743&gt;=$F$2,VLOOKUP($A743,'IPCA-E'!$A$3:$F$1000,3,FALSE),VLOOKUP($A743,FADT!$A$3:$C$1000,3,FALSE))</f>
        <v/>
      </c>
      <c r="C743" s="40" t="str">
        <f>IF($A743&gt;=$F$2,VLOOKUP($A743,'IPCA-E'!$A$3:$F$1000,4,FALSE),VLOOKUP($A743,FADT!$A$3:$C$1000,2,FALSE))</f>
        <v/>
      </c>
      <c r="D743" s="35">
        <f t="shared" si="25"/>
        <v>1</v>
      </c>
      <c r="I743" s="24">
        <v>741</v>
      </c>
      <c r="J743" s="38" t="str">
        <f t="shared" ca="1" si="24"/>
        <v/>
      </c>
      <c r="K743" s="39">
        <f ca="1">IF(J743&gt;$J$2,1,IF(B743=B744,1*K744,B743*K744)/VLOOKUP(J743,Moeda!A$3:D$24,4,TRUE))</f>
        <v>1</v>
      </c>
      <c r="L743" s="18" t="e">
        <f ca="1">VLOOKUP(J743,Moeda!A$3:D$24,4,TRUE)</f>
        <v>#N/A</v>
      </c>
    </row>
    <row r="744" spans="1:12" ht="20.100000000000001" customHeight="1" x14ac:dyDescent="0.2">
      <c r="A744" s="59">
        <v>46661</v>
      </c>
      <c r="B744" s="35" t="str">
        <f>IF($A744&gt;=$F$2,VLOOKUP($A744,'IPCA-E'!$A$3:$F$1000,3,FALSE),VLOOKUP($A744,FADT!$A$3:$C$1000,3,FALSE))</f>
        <v/>
      </c>
      <c r="C744" s="40" t="str">
        <f>IF($A744&gt;=$F$2,VLOOKUP($A744,'IPCA-E'!$A$3:$F$1000,4,FALSE),VLOOKUP($A744,FADT!$A$3:$C$1000,2,FALSE))</f>
        <v/>
      </c>
      <c r="D744" s="35">
        <f t="shared" si="25"/>
        <v>1</v>
      </c>
      <c r="I744" s="24">
        <v>742</v>
      </c>
      <c r="J744" s="38" t="str">
        <f t="shared" ca="1" si="24"/>
        <v/>
      </c>
      <c r="K744" s="39">
        <f ca="1">IF(J744&gt;$J$2,1,IF(B744=B745,1*K745,B744*K745)/VLOOKUP(J744,Moeda!A$3:D$24,4,TRUE))</f>
        <v>1</v>
      </c>
      <c r="L744" s="18" t="e">
        <f ca="1">VLOOKUP(J744,Moeda!A$3:D$24,4,TRUE)</f>
        <v>#N/A</v>
      </c>
    </row>
    <row r="745" spans="1:12" ht="20.100000000000001" customHeight="1" x14ac:dyDescent="0.2">
      <c r="A745" s="59">
        <v>46692</v>
      </c>
      <c r="B745" s="35" t="str">
        <f>IF($A745&gt;=$F$2,VLOOKUP($A745,'IPCA-E'!$A$3:$F$1000,3,FALSE),VLOOKUP($A745,FADT!$A$3:$C$1000,3,FALSE))</f>
        <v/>
      </c>
      <c r="C745" s="40" t="str">
        <f>IF($A745&gt;=$F$2,VLOOKUP($A745,'IPCA-E'!$A$3:$F$1000,4,FALSE),VLOOKUP($A745,FADT!$A$3:$C$1000,2,FALSE))</f>
        <v/>
      </c>
      <c r="D745" s="35">
        <f t="shared" si="25"/>
        <v>1</v>
      </c>
      <c r="I745" s="24">
        <v>743</v>
      </c>
      <c r="J745" s="38" t="str">
        <f t="shared" ca="1" si="24"/>
        <v/>
      </c>
      <c r="K745" s="39">
        <f ca="1">IF(J745&gt;$J$2,1,IF(B745=B746,1*K746,B745*K746)/VLOOKUP(J745,Moeda!A$3:D$24,4,TRUE))</f>
        <v>1</v>
      </c>
      <c r="L745" s="18" t="e">
        <f ca="1">VLOOKUP(J745,Moeda!A$3:D$24,4,TRUE)</f>
        <v>#N/A</v>
      </c>
    </row>
    <row r="746" spans="1:12" ht="20.100000000000001" customHeight="1" x14ac:dyDescent="0.2">
      <c r="A746" s="59">
        <v>46722</v>
      </c>
      <c r="B746" s="35" t="str">
        <f>IF($A746&gt;=$F$2,VLOOKUP($A746,'IPCA-E'!$A$3:$F$1000,3,FALSE),VLOOKUP($A746,FADT!$A$3:$C$1000,3,FALSE))</f>
        <v/>
      </c>
      <c r="C746" s="40" t="str">
        <f>IF($A746&gt;=$F$2,VLOOKUP($A746,'IPCA-E'!$A$3:$F$1000,4,FALSE),VLOOKUP($A746,FADT!$A$3:$C$1000,2,FALSE))</f>
        <v/>
      </c>
      <c r="D746" s="35">
        <f t="shared" si="25"/>
        <v>1</v>
      </c>
      <c r="I746" s="24">
        <v>744</v>
      </c>
      <c r="J746" s="38" t="str">
        <f t="shared" ca="1" si="24"/>
        <v/>
      </c>
      <c r="K746" s="39">
        <f ca="1">IF(J746&gt;$J$2,1,IF(B746=B747,1*K747,B746*K747)/VLOOKUP(J746,Moeda!A$3:D$24,4,TRUE))</f>
        <v>1</v>
      </c>
      <c r="L746" s="18" t="e">
        <f ca="1">VLOOKUP(J746,Moeda!A$3:D$24,4,TRUE)</f>
        <v>#N/A</v>
      </c>
    </row>
    <row r="747" spans="1:12" ht="20.100000000000001" customHeight="1" x14ac:dyDescent="0.2">
      <c r="A747" s="59">
        <v>46753</v>
      </c>
      <c r="B747" s="35" t="str">
        <f>IF($A747&gt;=$F$2,VLOOKUP($A747,'IPCA-E'!$A$3:$F$1000,3,FALSE),VLOOKUP($A747,FADT!$A$3:$C$1000,3,FALSE))</f>
        <v/>
      </c>
      <c r="C747" s="40" t="str">
        <f>IF($A747&gt;=$F$2,VLOOKUP($A747,'IPCA-E'!$A$3:$F$1000,4,FALSE),VLOOKUP($A747,FADT!$A$3:$C$1000,2,FALSE))</f>
        <v/>
      </c>
      <c r="D747" s="35">
        <f t="shared" si="25"/>
        <v>1</v>
      </c>
      <c r="I747" s="24">
        <v>745</v>
      </c>
      <c r="J747" s="38" t="str">
        <f t="shared" ca="1" si="24"/>
        <v/>
      </c>
      <c r="K747" s="39">
        <f ca="1">IF(J747&gt;$J$2,1,IF(B747=B748,1*K748,B747*K748)/VLOOKUP(J747,Moeda!A$3:D$24,4,TRUE))</f>
        <v>1</v>
      </c>
      <c r="L747" s="18" t="e">
        <f ca="1">VLOOKUP(J747,Moeda!A$3:D$24,4,TRUE)</f>
        <v>#N/A</v>
      </c>
    </row>
    <row r="748" spans="1:12" ht="20.100000000000001" customHeight="1" x14ac:dyDescent="0.2">
      <c r="A748" s="59">
        <v>46784</v>
      </c>
      <c r="B748" s="35" t="str">
        <f>IF($A748&gt;=$F$2,VLOOKUP($A748,'IPCA-E'!$A$3:$F$1000,3,FALSE),VLOOKUP($A748,FADT!$A$3:$C$1000,3,FALSE))</f>
        <v/>
      </c>
      <c r="C748" s="40" t="str">
        <f>IF($A748&gt;=$F$2,VLOOKUP($A748,'IPCA-E'!$A$3:$F$1000,4,FALSE),VLOOKUP($A748,FADT!$A$3:$C$1000,2,FALSE))</f>
        <v/>
      </c>
      <c r="D748" s="35">
        <f t="shared" si="25"/>
        <v>1</v>
      </c>
      <c r="I748" s="24">
        <v>746</v>
      </c>
      <c r="J748" s="38" t="str">
        <f t="shared" ca="1" si="24"/>
        <v/>
      </c>
      <c r="K748" s="39">
        <f ca="1">IF(J748&gt;$J$2,1,IF(B748=B749,1*K749,B748*K749)/VLOOKUP(J748,Moeda!A$3:D$24,4,TRUE))</f>
        <v>1</v>
      </c>
      <c r="L748" s="18" t="e">
        <f ca="1">VLOOKUP(J748,Moeda!A$3:D$24,4,TRUE)</f>
        <v>#N/A</v>
      </c>
    </row>
    <row r="749" spans="1:12" ht="20.100000000000001" customHeight="1" x14ac:dyDescent="0.2">
      <c r="A749" s="59">
        <v>46813</v>
      </c>
      <c r="B749" s="35" t="str">
        <f>IF($A749&gt;=$F$2,VLOOKUP($A749,'IPCA-E'!$A$3:$F$1000,3,FALSE),VLOOKUP($A749,FADT!$A$3:$C$1000,3,FALSE))</f>
        <v/>
      </c>
      <c r="C749" s="40" t="str">
        <f>IF($A749&gt;=$F$2,VLOOKUP($A749,'IPCA-E'!$A$3:$F$1000,4,FALSE),VLOOKUP($A749,FADT!$A$3:$C$1000,2,FALSE))</f>
        <v/>
      </c>
      <c r="D749" s="35">
        <f t="shared" si="25"/>
        <v>1</v>
      </c>
      <c r="I749" s="24">
        <v>747</v>
      </c>
      <c r="J749" s="38" t="str">
        <f t="shared" ca="1" si="24"/>
        <v/>
      </c>
      <c r="K749" s="39">
        <f ca="1">IF(J749&gt;$J$2,1,IF(B749=B750,1*K750,B749*K750)/VLOOKUP(J749,Moeda!A$3:D$24,4,TRUE))</f>
        <v>1</v>
      </c>
      <c r="L749" s="18" t="e">
        <f ca="1">VLOOKUP(J749,Moeda!A$3:D$24,4,TRUE)</f>
        <v>#N/A</v>
      </c>
    </row>
    <row r="750" spans="1:12" ht="20.100000000000001" customHeight="1" x14ac:dyDescent="0.2">
      <c r="A750" s="59">
        <v>46844</v>
      </c>
      <c r="B750" s="35" t="str">
        <f>IF($A750&gt;=$F$2,VLOOKUP($A750,'IPCA-E'!$A$3:$F$1000,3,FALSE),VLOOKUP($A750,FADT!$A$3:$C$1000,3,FALSE))</f>
        <v/>
      </c>
      <c r="C750" s="40" t="str">
        <f>IF($A750&gt;=$F$2,VLOOKUP($A750,'IPCA-E'!$A$3:$F$1000,4,FALSE),VLOOKUP($A750,FADT!$A$3:$C$1000,2,FALSE))</f>
        <v/>
      </c>
      <c r="D750" s="35">
        <f t="shared" si="25"/>
        <v>1</v>
      </c>
      <c r="I750" s="24">
        <v>748</v>
      </c>
      <c r="J750" s="38" t="str">
        <f t="shared" ca="1" si="24"/>
        <v/>
      </c>
      <c r="K750" s="39">
        <f ca="1">IF(J750&gt;$J$2,1,IF(B750=B751,1*K751,B750*K751)/VLOOKUP(J750,Moeda!A$3:D$24,4,TRUE))</f>
        <v>1</v>
      </c>
      <c r="L750" s="18" t="e">
        <f ca="1">VLOOKUP(J750,Moeda!A$3:D$24,4,TRUE)</f>
        <v>#N/A</v>
      </c>
    </row>
    <row r="751" spans="1:12" ht="20.100000000000001" customHeight="1" x14ac:dyDescent="0.2">
      <c r="A751" s="59">
        <v>46874</v>
      </c>
      <c r="B751" s="35" t="str">
        <f>IF($A751&gt;=$F$2,VLOOKUP($A751,'IPCA-E'!$A$3:$F$1000,3,FALSE),VLOOKUP($A751,FADT!$A$3:$C$1000,3,FALSE))</f>
        <v/>
      </c>
      <c r="C751" s="40" t="str">
        <f>IF($A751&gt;=$F$2,VLOOKUP($A751,'IPCA-E'!$A$3:$F$1000,4,FALSE),VLOOKUP($A751,FADT!$A$3:$C$1000,2,FALSE))</f>
        <v/>
      </c>
      <c r="D751" s="35">
        <f t="shared" si="25"/>
        <v>1</v>
      </c>
      <c r="I751" s="24">
        <v>749</v>
      </c>
      <c r="J751" s="38" t="str">
        <f t="shared" ca="1" si="24"/>
        <v/>
      </c>
      <c r="K751" s="39">
        <f ca="1">IF(J751&gt;$J$2,1,IF(B751=B752,1*K752,B751*K752)/VLOOKUP(J751,Moeda!A$3:D$24,4,TRUE))</f>
        <v>1</v>
      </c>
      <c r="L751" s="18" t="e">
        <f ca="1">VLOOKUP(J751,Moeda!A$3:D$24,4,TRUE)</f>
        <v>#N/A</v>
      </c>
    </row>
    <row r="752" spans="1:12" ht="20.100000000000001" customHeight="1" x14ac:dyDescent="0.2">
      <c r="A752" s="59">
        <v>46905</v>
      </c>
      <c r="B752" s="35" t="str">
        <f>IF($A752&gt;=$F$2,VLOOKUP($A752,'IPCA-E'!$A$3:$F$1000,3,FALSE),VLOOKUP($A752,FADT!$A$3:$C$1000,3,FALSE))</f>
        <v/>
      </c>
      <c r="C752" s="40" t="str">
        <f>IF($A752&gt;=$F$2,VLOOKUP($A752,'IPCA-E'!$A$3:$F$1000,4,FALSE),VLOOKUP($A752,FADT!$A$3:$C$1000,2,FALSE))</f>
        <v/>
      </c>
      <c r="D752" s="35">
        <f t="shared" si="25"/>
        <v>1</v>
      </c>
      <c r="I752" s="24">
        <v>750</v>
      </c>
      <c r="J752" s="38" t="str">
        <f t="shared" ca="1" si="24"/>
        <v/>
      </c>
      <c r="K752" s="39">
        <f ca="1">IF(J752&gt;$J$2,1,IF(B752=B753,1*K753,B752*K753)/VLOOKUP(J752,Moeda!A$3:D$24,4,TRUE))</f>
        <v>1</v>
      </c>
      <c r="L752" s="18" t="e">
        <f ca="1">VLOOKUP(J752,Moeda!A$3:D$24,4,TRUE)</f>
        <v>#N/A</v>
      </c>
    </row>
    <row r="753" spans="1:12" ht="20.100000000000001" customHeight="1" x14ac:dyDescent="0.2">
      <c r="A753" s="59">
        <v>46935</v>
      </c>
      <c r="B753" s="35" t="str">
        <f>IF($A753&gt;=$F$2,VLOOKUP($A753,'IPCA-E'!$A$3:$F$1000,3,FALSE),VLOOKUP($A753,FADT!$A$3:$C$1000,3,FALSE))</f>
        <v/>
      </c>
      <c r="C753" s="40" t="str">
        <f>IF($A753&gt;=$F$2,VLOOKUP($A753,'IPCA-E'!$A$3:$F$1000,4,FALSE),VLOOKUP($A753,FADT!$A$3:$C$1000,2,FALSE))</f>
        <v/>
      </c>
      <c r="D753" s="35">
        <f t="shared" si="25"/>
        <v>1</v>
      </c>
      <c r="I753" s="24">
        <v>751</v>
      </c>
      <c r="J753" s="38" t="str">
        <f t="shared" ca="1" si="24"/>
        <v/>
      </c>
      <c r="K753" s="39">
        <f ca="1">IF(J753&gt;$J$2,1,IF(B753=B754,1*K754,B753*K754)/VLOOKUP(J753,Moeda!A$3:D$24,4,TRUE))</f>
        <v>1</v>
      </c>
      <c r="L753" s="18" t="e">
        <f ca="1">VLOOKUP(J753,Moeda!A$3:D$24,4,TRUE)</f>
        <v>#N/A</v>
      </c>
    </row>
    <row r="754" spans="1:12" ht="20.100000000000001" customHeight="1" x14ac:dyDescent="0.2">
      <c r="A754" s="59">
        <v>46966</v>
      </c>
      <c r="B754" s="35" t="str">
        <f>IF($A754&gt;=$F$2,VLOOKUP($A754,'IPCA-E'!$A$3:$F$1000,3,FALSE),VLOOKUP($A754,FADT!$A$3:$C$1000,3,FALSE))</f>
        <v/>
      </c>
      <c r="C754" s="40" t="str">
        <f>IF($A754&gt;=$F$2,VLOOKUP($A754,'IPCA-E'!$A$3:$F$1000,4,FALSE),VLOOKUP($A754,FADT!$A$3:$C$1000,2,FALSE))</f>
        <v/>
      </c>
      <c r="D754" s="35">
        <f t="shared" si="25"/>
        <v>1</v>
      </c>
      <c r="I754" s="24">
        <v>752</v>
      </c>
      <c r="J754" s="38" t="str">
        <f t="shared" ca="1" si="24"/>
        <v/>
      </c>
      <c r="K754" s="39">
        <f ca="1">IF(J754&gt;$J$2,1,IF(B754=B755,1*K755,B754*K755)/VLOOKUP(J754,Moeda!A$3:D$24,4,TRUE))</f>
        <v>1</v>
      </c>
      <c r="L754" s="18" t="e">
        <f ca="1">VLOOKUP(J754,Moeda!A$3:D$24,4,TRUE)</f>
        <v>#N/A</v>
      </c>
    </row>
    <row r="755" spans="1:12" ht="20.100000000000001" customHeight="1" x14ac:dyDescent="0.2">
      <c r="A755" s="59">
        <v>46997</v>
      </c>
      <c r="B755" s="35" t="str">
        <f>IF($A755&gt;=$F$2,VLOOKUP($A755,'IPCA-E'!$A$3:$F$1000,3,FALSE),VLOOKUP($A755,FADT!$A$3:$C$1000,3,FALSE))</f>
        <v/>
      </c>
      <c r="C755" s="40" t="str">
        <f>IF($A755&gt;=$F$2,VLOOKUP($A755,'IPCA-E'!$A$3:$F$1000,4,FALSE),VLOOKUP($A755,FADT!$A$3:$C$1000,2,FALSE))</f>
        <v/>
      </c>
      <c r="D755" s="35">
        <f t="shared" si="25"/>
        <v>1</v>
      </c>
      <c r="I755" s="24">
        <v>753</v>
      </c>
      <c r="J755" s="38" t="str">
        <f t="shared" ca="1" si="24"/>
        <v/>
      </c>
      <c r="K755" s="39">
        <f ca="1">IF(J755&gt;$J$2,1,IF(B755=B756,1*K756,B755*K756)/VLOOKUP(J755,Moeda!A$3:D$24,4,TRUE))</f>
        <v>1</v>
      </c>
      <c r="L755" s="18" t="e">
        <f ca="1">VLOOKUP(J755,Moeda!A$3:D$24,4,TRUE)</f>
        <v>#N/A</v>
      </c>
    </row>
    <row r="756" spans="1:12" ht="20.100000000000001" customHeight="1" x14ac:dyDescent="0.2">
      <c r="A756" s="59">
        <v>47027</v>
      </c>
      <c r="B756" s="35" t="str">
        <f>IF($A756&gt;=$F$2,VLOOKUP($A756,'IPCA-E'!$A$3:$F$1000,3,FALSE),VLOOKUP($A756,FADT!$A$3:$C$1000,3,FALSE))</f>
        <v/>
      </c>
      <c r="C756" s="40" t="str">
        <f>IF($A756&gt;=$F$2,VLOOKUP($A756,'IPCA-E'!$A$3:$F$1000,4,FALSE),VLOOKUP($A756,FADT!$A$3:$C$1000,2,FALSE))</f>
        <v/>
      </c>
      <c r="D756" s="35">
        <f t="shared" si="25"/>
        <v>1</v>
      </c>
      <c r="I756" s="24">
        <v>754</v>
      </c>
      <c r="J756" s="38" t="str">
        <f t="shared" ca="1" si="24"/>
        <v/>
      </c>
      <c r="K756" s="39">
        <f ca="1">IF(J756&gt;$J$2,1,IF(B756=B757,1*K757,B756*K757)/VLOOKUP(J756,Moeda!A$3:D$24,4,TRUE))</f>
        <v>1</v>
      </c>
      <c r="L756" s="18" t="e">
        <f ca="1">VLOOKUP(J756,Moeda!A$3:D$24,4,TRUE)</f>
        <v>#N/A</v>
      </c>
    </row>
    <row r="757" spans="1:12" ht="20.100000000000001" customHeight="1" x14ac:dyDescent="0.2">
      <c r="A757" s="59">
        <v>47058</v>
      </c>
      <c r="B757" s="35" t="str">
        <f>IF($A757&gt;=$F$2,VLOOKUP($A757,'IPCA-E'!$A$3:$F$1000,3,FALSE),VLOOKUP($A757,FADT!$A$3:$C$1000,3,FALSE))</f>
        <v/>
      </c>
      <c r="C757" s="40" t="str">
        <f>IF($A757&gt;=$F$2,VLOOKUP($A757,'IPCA-E'!$A$3:$F$1000,4,FALSE),VLOOKUP($A757,FADT!$A$3:$C$1000,2,FALSE))</f>
        <v/>
      </c>
      <c r="D757" s="35">
        <f t="shared" si="25"/>
        <v>1</v>
      </c>
      <c r="I757" s="24">
        <v>755</v>
      </c>
      <c r="J757" s="38" t="str">
        <f t="shared" ca="1" si="24"/>
        <v/>
      </c>
      <c r="K757" s="39">
        <f ca="1">IF(J757&gt;$J$2,1,IF(B757=B758,1*K758,B757*K758)/VLOOKUP(J757,Moeda!A$3:D$24,4,TRUE))</f>
        <v>1</v>
      </c>
      <c r="L757" s="18" t="e">
        <f ca="1">VLOOKUP(J757,Moeda!A$3:D$24,4,TRUE)</f>
        <v>#N/A</v>
      </c>
    </row>
    <row r="758" spans="1:12" ht="20.100000000000001" customHeight="1" x14ac:dyDescent="0.2">
      <c r="A758" s="59">
        <v>47088</v>
      </c>
      <c r="B758" s="35" t="str">
        <f>IF($A758&gt;=$F$2,VLOOKUP($A758,'IPCA-E'!$A$3:$F$1000,3,FALSE),VLOOKUP($A758,FADT!$A$3:$C$1000,3,FALSE))</f>
        <v/>
      </c>
      <c r="C758" s="40" t="str">
        <f>IF($A758&gt;=$F$2,VLOOKUP($A758,'IPCA-E'!$A$3:$F$1000,4,FALSE),VLOOKUP($A758,FADT!$A$3:$C$1000,2,FALSE))</f>
        <v/>
      </c>
      <c r="D758" s="35">
        <f t="shared" si="25"/>
        <v>1</v>
      </c>
      <c r="I758" s="24">
        <v>756</v>
      </c>
      <c r="J758" s="38" t="str">
        <f t="shared" ca="1" si="24"/>
        <v/>
      </c>
      <c r="K758" s="39">
        <f ca="1">IF(J758&gt;$J$2,1,IF(B758=B759,1*K759,B758*K759)/VLOOKUP(J758,Moeda!A$3:D$24,4,TRUE))</f>
        <v>1</v>
      </c>
      <c r="L758" s="18" t="e">
        <f ca="1">VLOOKUP(J758,Moeda!A$3:D$24,4,TRUE)</f>
        <v>#N/A</v>
      </c>
    </row>
    <row r="759" spans="1:12" ht="20.100000000000001" customHeight="1" x14ac:dyDescent="0.2">
      <c r="A759" s="59">
        <v>47119</v>
      </c>
      <c r="B759" s="35" t="str">
        <f>IF($A759&gt;=$F$2,VLOOKUP($A759,'IPCA-E'!$A$3:$F$1000,3,FALSE),VLOOKUP($A759,FADT!$A$3:$C$1000,3,FALSE))</f>
        <v/>
      </c>
      <c r="C759" s="40" t="str">
        <f>IF($A759&gt;=$F$2,VLOOKUP($A759,'IPCA-E'!$A$3:$F$1000,4,FALSE),VLOOKUP($A759,FADT!$A$3:$C$1000,2,FALSE))</f>
        <v/>
      </c>
      <c r="D759" s="35">
        <f t="shared" si="25"/>
        <v>1</v>
      </c>
      <c r="I759" s="24">
        <v>757</v>
      </c>
      <c r="J759" s="38" t="str">
        <f t="shared" ca="1" si="24"/>
        <v/>
      </c>
      <c r="K759" s="39">
        <f ca="1">IF(J759&gt;$J$2,1,IF(B759=B760,1*K760,B759*K760)/VLOOKUP(J759,Moeda!A$3:D$24,4,TRUE))</f>
        <v>1</v>
      </c>
      <c r="L759" s="18" t="e">
        <f ca="1">VLOOKUP(J759,Moeda!A$3:D$24,4,TRUE)</f>
        <v>#N/A</v>
      </c>
    </row>
    <row r="760" spans="1:12" ht="20.100000000000001" customHeight="1" x14ac:dyDescent="0.2">
      <c r="A760" s="59">
        <v>47150</v>
      </c>
      <c r="B760" s="35" t="str">
        <f>IF($A760&gt;=$F$2,VLOOKUP($A760,'IPCA-E'!$A$3:$F$1000,3,FALSE),VLOOKUP($A760,FADT!$A$3:$C$1000,3,FALSE))</f>
        <v/>
      </c>
      <c r="C760" s="40" t="str">
        <f>IF($A760&gt;=$F$2,VLOOKUP($A760,'IPCA-E'!$A$3:$F$1000,4,FALSE),VLOOKUP($A760,FADT!$A$3:$C$1000,2,FALSE))</f>
        <v/>
      </c>
      <c r="D760" s="35">
        <f t="shared" si="25"/>
        <v>1</v>
      </c>
      <c r="I760" s="24">
        <v>758</v>
      </c>
      <c r="J760" s="38" t="str">
        <f t="shared" ca="1" si="24"/>
        <v/>
      </c>
      <c r="K760" s="39">
        <f ca="1">IF(J760&gt;$J$2,1,IF(B760=B761,1*K761,B760*K761)/VLOOKUP(J760,Moeda!A$3:D$24,4,TRUE))</f>
        <v>1</v>
      </c>
      <c r="L760" s="18" t="e">
        <f ca="1">VLOOKUP(J760,Moeda!A$3:D$24,4,TRUE)</f>
        <v>#N/A</v>
      </c>
    </row>
    <row r="761" spans="1:12" ht="20.100000000000001" customHeight="1" x14ac:dyDescent="0.2">
      <c r="A761" s="59">
        <v>47178</v>
      </c>
      <c r="B761" s="35" t="str">
        <f>IF($A761&gt;=$F$2,VLOOKUP($A761,'IPCA-E'!$A$3:$F$1000,3,FALSE),VLOOKUP($A761,FADT!$A$3:$C$1000,3,FALSE))</f>
        <v/>
      </c>
      <c r="C761" s="40" t="str">
        <f>IF($A761&gt;=$F$2,VLOOKUP($A761,'IPCA-E'!$A$3:$F$1000,4,FALSE),VLOOKUP($A761,FADT!$A$3:$C$1000,2,FALSE))</f>
        <v/>
      </c>
      <c r="D761" s="35">
        <f t="shared" si="25"/>
        <v>1</v>
      </c>
      <c r="I761" s="24">
        <v>759</v>
      </c>
      <c r="J761" s="38" t="str">
        <f t="shared" ca="1" si="24"/>
        <v/>
      </c>
      <c r="K761" s="39">
        <f ca="1">IF(J761&gt;$J$2,1,IF(B761=B762,1*K762,B761*K762)/VLOOKUP(J761,Moeda!A$3:D$24,4,TRUE))</f>
        <v>1</v>
      </c>
      <c r="L761" s="18" t="e">
        <f ca="1">VLOOKUP(J761,Moeda!A$3:D$24,4,TRUE)</f>
        <v>#N/A</v>
      </c>
    </row>
    <row r="762" spans="1:12" ht="20.100000000000001" customHeight="1" x14ac:dyDescent="0.2">
      <c r="A762" s="59">
        <v>47209</v>
      </c>
      <c r="B762" s="35" t="str">
        <f>IF($A762&gt;=$F$2,VLOOKUP($A762,'IPCA-E'!$A$3:$F$1000,3,FALSE),VLOOKUP($A762,FADT!$A$3:$C$1000,3,FALSE))</f>
        <v/>
      </c>
      <c r="C762" s="40" t="str">
        <f>IF($A762&gt;=$F$2,VLOOKUP($A762,'IPCA-E'!$A$3:$F$1000,4,FALSE),VLOOKUP($A762,FADT!$A$3:$C$1000,2,FALSE))</f>
        <v/>
      </c>
      <c r="D762" s="35">
        <f t="shared" si="25"/>
        <v>1</v>
      </c>
      <c r="I762" s="24">
        <v>760</v>
      </c>
      <c r="J762" s="38" t="str">
        <f t="shared" ca="1" si="24"/>
        <v/>
      </c>
      <c r="K762" s="39">
        <f ca="1">IF(J762&gt;$J$2,1,IF(B762=B763,1*K763,B762*K763)/VLOOKUP(J762,Moeda!A$3:D$24,4,TRUE))</f>
        <v>1</v>
      </c>
      <c r="L762" s="18" t="e">
        <f ca="1">VLOOKUP(J762,Moeda!A$3:D$24,4,TRUE)</f>
        <v>#N/A</v>
      </c>
    </row>
    <row r="763" spans="1:12" ht="20.100000000000001" customHeight="1" x14ac:dyDescent="0.2">
      <c r="A763" s="59">
        <v>47239</v>
      </c>
      <c r="B763" s="35" t="str">
        <f>IF($A763&gt;=$F$2,VLOOKUP($A763,'IPCA-E'!$A$3:$F$1000,3,FALSE),VLOOKUP($A763,FADT!$A$3:$C$1000,3,FALSE))</f>
        <v/>
      </c>
      <c r="C763" s="40" t="str">
        <f>IF($A763&gt;=$F$2,VLOOKUP($A763,'IPCA-E'!$A$3:$F$1000,4,FALSE),VLOOKUP($A763,FADT!$A$3:$C$1000,2,FALSE))</f>
        <v/>
      </c>
      <c r="D763" s="35">
        <f t="shared" si="25"/>
        <v>1</v>
      </c>
      <c r="I763" s="24">
        <v>761</v>
      </c>
      <c r="J763" s="38" t="str">
        <f t="shared" ca="1" si="24"/>
        <v/>
      </c>
      <c r="K763" s="39">
        <f ca="1">IF(J763&gt;$J$2,1,IF(B763=B764,1*K764,B763*K764)/VLOOKUP(J763,Moeda!A$3:D$24,4,TRUE))</f>
        <v>1</v>
      </c>
      <c r="L763" s="18" t="e">
        <f ca="1">VLOOKUP(J763,Moeda!A$3:D$24,4,TRUE)</f>
        <v>#N/A</v>
      </c>
    </row>
    <row r="764" spans="1:12" ht="20.100000000000001" customHeight="1" x14ac:dyDescent="0.2">
      <c r="A764" s="59">
        <v>47270</v>
      </c>
      <c r="B764" s="35" t="str">
        <f>IF($A764&gt;=$F$2,VLOOKUP($A764,'IPCA-E'!$A$3:$F$1000,3,FALSE),VLOOKUP($A764,FADT!$A$3:$C$1000,3,FALSE))</f>
        <v/>
      </c>
      <c r="C764" s="40" t="str">
        <f>IF($A764&gt;=$F$2,VLOOKUP($A764,'IPCA-E'!$A$3:$F$1000,4,FALSE),VLOOKUP($A764,FADT!$A$3:$C$1000,2,FALSE))</f>
        <v/>
      </c>
      <c r="D764" s="35">
        <f t="shared" si="25"/>
        <v>1</v>
      </c>
      <c r="I764" s="24">
        <v>762</v>
      </c>
      <c r="J764" s="38" t="str">
        <f t="shared" ca="1" si="24"/>
        <v/>
      </c>
      <c r="K764" s="39">
        <f ca="1">IF(J764&gt;$J$2,1,IF(B764=B765,1*K765,B764*K765)/VLOOKUP(J764,Moeda!A$3:D$24,4,TRUE))</f>
        <v>1</v>
      </c>
      <c r="L764" s="18" t="e">
        <f ca="1">VLOOKUP(J764,Moeda!A$3:D$24,4,TRUE)</f>
        <v>#N/A</v>
      </c>
    </row>
    <row r="765" spans="1:12" ht="20.100000000000001" customHeight="1" x14ac:dyDescent="0.2">
      <c r="A765" s="59">
        <v>47300</v>
      </c>
      <c r="B765" s="35" t="str">
        <f>IF($A765&gt;=$F$2,VLOOKUP($A765,'IPCA-E'!$A$3:$F$1000,3,FALSE),VLOOKUP($A765,FADT!$A$3:$C$1000,3,FALSE))</f>
        <v/>
      </c>
      <c r="C765" s="40" t="str">
        <f>IF($A765&gt;=$F$2,VLOOKUP($A765,'IPCA-E'!$A$3:$F$1000,4,FALSE),VLOOKUP($A765,FADT!$A$3:$C$1000,2,FALSE))</f>
        <v/>
      </c>
      <c r="D765" s="35">
        <f t="shared" si="25"/>
        <v>1</v>
      </c>
      <c r="I765" s="24">
        <v>763</v>
      </c>
      <c r="J765" s="38" t="str">
        <f t="shared" ca="1" si="24"/>
        <v/>
      </c>
      <c r="K765" s="39">
        <f ca="1">IF(J765&gt;$J$2,1,IF(B765=B766,1*K766,B765*K766)/VLOOKUP(J765,Moeda!A$3:D$24,4,TRUE))</f>
        <v>1</v>
      </c>
      <c r="L765" s="18" t="e">
        <f ca="1">VLOOKUP(J765,Moeda!A$3:D$24,4,TRUE)</f>
        <v>#N/A</v>
      </c>
    </row>
    <row r="766" spans="1:12" ht="20.100000000000001" customHeight="1" x14ac:dyDescent="0.2">
      <c r="A766" s="59">
        <v>47331</v>
      </c>
      <c r="B766" s="35" t="str">
        <f>IF($A766&gt;=$F$2,VLOOKUP($A766,'IPCA-E'!$A$3:$F$1000,3,FALSE),VLOOKUP($A766,FADT!$A$3:$C$1000,3,FALSE))</f>
        <v/>
      </c>
      <c r="C766" s="40" t="str">
        <f>IF($A766&gt;=$F$2,VLOOKUP($A766,'IPCA-E'!$A$3:$F$1000,4,FALSE),VLOOKUP($A766,FADT!$A$3:$C$1000,2,FALSE))</f>
        <v/>
      </c>
      <c r="D766" s="35">
        <f t="shared" si="25"/>
        <v>1</v>
      </c>
      <c r="I766" s="24">
        <v>764</v>
      </c>
      <c r="J766" s="38" t="str">
        <f t="shared" ca="1" si="24"/>
        <v/>
      </c>
      <c r="K766" s="39">
        <f ca="1">IF(J766&gt;$J$2,1,IF(B766=B767,1*K767,B766*K767)/VLOOKUP(J766,Moeda!A$3:D$24,4,TRUE))</f>
        <v>1</v>
      </c>
      <c r="L766" s="18" t="e">
        <f ca="1">VLOOKUP(J766,Moeda!A$3:D$24,4,TRUE)</f>
        <v>#N/A</v>
      </c>
    </row>
    <row r="767" spans="1:12" ht="20.100000000000001" customHeight="1" x14ac:dyDescent="0.2">
      <c r="A767" s="59">
        <v>47362</v>
      </c>
      <c r="B767" s="35" t="str">
        <f>IF($A767&gt;=$F$2,VLOOKUP($A767,'IPCA-E'!$A$3:$F$1000,3,FALSE),VLOOKUP($A767,FADT!$A$3:$C$1000,3,FALSE))</f>
        <v/>
      </c>
      <c r="C767" s="40" t="str">
        <f>IF($A767&gt;=$F$2,VLOOKUP($A767,'IPCA-E'!$A$3:$F$1000,4,FALSE),VLOOKUP($A767,FADT!$A$3:$C$1000,2,FALSE))</f>
        <v/>
      </c>
      <c r="D767" s="35">
        <f t="shared" si="25"/>
        <v>1</v>
      </c>
      <c r="I767" s="24">
        <v>765</v>
      </c>
      <c r="J767" s="38" t="str">
        <f t="shared" ca="1" si="24"/>
        <v/>
      </c>
      <c r="K767" s="39">
        <f ca="1">IF(J767&gt;$J$2,1,IF(B767=B768,1*K768,B767*K768)/VLOOKUP(J767,Moeda!A$3:D$24,4,TRUE))</f>
        <v>1</v>
      </c>
      <c r="L767" s="18" t="e">
        <f ca="1">VLOOKUP(J767,Moeda!A$3:D$24,4,TRUE)</f>
        <v>#N/A</v>
      </c>
    </row>
    <row r="768" spans="1:12" ht="20.100000000000001" customHeight="1" x14ac:dyDescent="0.2">
      <c r="A768" s="59">
        <v>47392</v>
      </c>
      <c r="B768" s="35" t="str">
        <f>IF($A768&gt;=$F$2,VLOOKUP($A768,'IPCA-E'!$A$3:$F$1000,3,FALSE),VLOOKUP($A768,FADT!$A$3:$C$1000,3,FALSE))</f>
        <v/>
      </c>
      <c r="C768" s="40" t="str">
        <f>IF($A768&gt;=$F$2,VLOOKUP($A768,'IPCA-E'!$A$3:$F$1000,4,FALSE),VLOOKUP($A768,FADT!$A$3:$C$1000,2,FALSE))</f>
        <v/>
      </c>
      <c r="D768" s="35">
        <f t="shared" si="25"/>
        <v>1</v>
      </c>
      <c r="I768" s="24">
        <v>766</v>
      </c>
      <c r="J768" s="38" t="str">
        <f t="shared" ca="1" si="24"/>
        <v/>
      </c>
      <c r="K768" s="39">
        <f ca="1">IF(J768&gt;$J$2,1,IF(B768=B769,1*K769,B768*K769)/VLOOKUP(J768,Moeda!A$3:D$24,4,TRUE))</f>
        <v>1</v>
      </c>
      <c r="L768" s="18" t="e">
        <f ca="1">VLOOKUP(J768,Moeda!A$3:D$24,4,TRUE)</f>
        <v>#N/A</v>
      </c>
    </row>
    <row r="769" spans="1:12" ht="20.100000000000001" customHeight="1" x14ac:dyDescent="0.2">
      <c r="A769" s="59">
        <v>47423</v>
      </c>
      <c r="B769" s="35" t="str">
        <f>IF($A769&gt;=$F$2,VLOOKUP($A769,'IPCA-E'!$A$3:$F$1000,3,FALSE),VLOOKUP($A769,FADT!$A$3:$C$1000,3,FALSE))</f>
        <v/>
      </c>
      <c r="C769" s="40" t="str">
        <f>IF($A769&gt;=$F$2,VLOOKUP($A769,'IPCA-E'!$A$3:$F$1000,4,FALSE),VLOOKUP($A769,FADT!$A$3:$C$1000,2,FALSE))</f>
        <v/>
      </c>
      <c r="D769" s="35">
        <f t="shared" si="25"/>
        <v>1</v>
      </c>
      <c r="I769" s="24">
        <v>767</v>
      </c>
      <c r="J769" s="38" t="str">
        <f t="shared" ca="1" si="24"/>
        <v/>
      </c>
      <c r="K769" s="39">
        <f ca="1">IF(J769&gt;$J$2,1,IF(B769=B770,1*K770,B769*K770)/VLOOKUP(J769,Moeda!A$3:D$24,4,TRUE))</f>
        <v>1</v>
      </c>
      <c r="L769" s="18" t="e">
        <f ca="1">VLOOKUP(J769,Moeda!A$3:D$24,4,TRUE)</f>
        <v>#N/A</v>
      </c>
    </row>
    <row r="770" spans="1:12" ht="20.100000000000001" customHeight="1" x14ac:dyDescent="0.2">
      <c r="A770" s="59">
        <v>47453</v>
      </c>
      <c r="B770" s="35" t="str">
        <f>IF($A770&gt;=$F$2,VLOOKUP($A770,'IPCA-E'!$A$3:$F$1000,3,FALSE),VLOOKUP($A770,FADT!$A$3:$C$1000,3,FALSE))</f>
        <v/>
      </c>
      <c r="C770" s="40" t="str">
        <f>IF($A770&gt;=$F$2,VLOOKUP($A770,'IPCA-E'!$A$3:$F$1000,4,FALSE),VLOOKUP($A770,FADT!$A$3:$C$1000,2,FALSE))</f>
        <v/>
      </c>
      <c r="D770" s="35">
        <f t="shared" si="25"/>
        <v>1</v>
      </c>
      <c r="I770" s="24">
        <v>768</v>
      </c>
      <c r="J770" s="38" t="str">
        <f t="shared" ca="1" si="24"/>
        <v/>
      </c>
      <c r="K770" s="39">
        <f ca="1">IF(J770&gt;$J$2,1,IF(B770=B771,1*K771,B770*K771)/VLOOKUP(J770,Moeda!A$3:D$24,4,TRUE))</f>
        <v>1</v>
      </c>
      <c r="L770" s="18" t="e">
        <f ca="1">VLOOKUP(J770,Moeda!A$3:D$24,4,TRUE)</f>
        <v>#N/A</v>
      </c>
    </row>
    <row r="771" spans="1:12" ht="20.100000000000001" customHeight="1" x14ac:dyDescent="0.2">
      <c r="A771" s="59">
        <v>47484</v>
      </c>
      <c r="B771" s="35" t="str">
        <f>IF($A771&gt;=$F$2,VLOOKUP($A771,'IPCA-E'!$A$3:$F$1000,3,FALSE),VLOOKUP($A771,FADT!$A$3:$C$1000,3,FALSE))</f>
        <v/>
      </c>
      <c r="C771" s="40" t="str">
        <f>IF($A771&gt;=$F$2,VLOOKUP($A771,'IPCA-E'!$A$3:$F$1000,4,FALSE),VLOOKUP($A771,FADT!$A$3:$C$1000,2,FALSE))</f>
        <v/>
      </c>
      <c r="D771" s="35">
        <f t="shared" si="25"/>
        <v>1</v>
      </c>
      <c r="I771" s="24">
        <v>769</v>
      </c>
      <c r="J771" s="38" t="str">
        <f t="shared" ref="J771:J834" ca="1" si="26">IF(CELL("tipo",B771)="v",A771,"")</f>
        <v/>
      </c>
      <c r="K771" s="39">
        <f ca="1">IF(J771&gt;$J$2,1,IF(B771=B772,1*K772,B771*K772)/VLOOKUP(J771,Moeda!A$3:D$24,4,TRUE))</f>
        <v>1</v>
      </c>
      <c r="L771" s="18" t="e">
        <f ca="1">VLOOKUP(J771,Moeda!A$3:D$24,4,TRUE)</f>
        <v>#N/A</v>
      </c>
    </row>
    <row r="772" spans="1:12" ht="20.100000000000001" customHeight="1" x14ac:dyDescent="0.2">
      <c r="A772" s="59">
        <v>47515</v>
      </c>
      <c r="B772" s="35" t="str">
        <f>IF($A772&gt;=$F$2,VLOOKUP($A772,'IPCA-E'!$A$3:$F$1000,3,FALSE),VLOOKUP($A772,FADT!$A$3:$C$1000,3,FALSE))</f>
        <v/>
      </c>
      <c r="C772" s="40" t="str">
        <f>IF($A772&gt;=$F$2,VLOOKUP($A772,'IPCA-E'!$A$3:$F$1000,4,FALSE),VLOOKUP($A772,FADT!$A$3:$C$1000,2,FALSE))</f>
        <v/>
      </c>
      <c r="D772" s="35">
        <f t="shared" si="25"/>
        <v>1</v>
      </c>
      <c r="I772" s="24">
        <v>770</v>
      </c>
      <c r="J772" s="38" t="str">
        <f t="shared" ca="1" si="26"/>
        <v/>
      </c>
      <c r="K772" s="39">
        <f ca="1">IF(J772&gt;$J$2,1,IF(B772=B773,1*K773,B772*K773)/VLOOKUP(J772,Moeda!A$3:D$24,4,TRUE))</f>
        <v>1</v>
      </c>
      <c r="L772" s="18" t="e">
        <f ca="1">VLOOKUP(J772,Moeda!A$3:D$24,4,TRUE)</f>
        <v>#N/A</v>
      </c>
    </row>
    <row r="773" spans="1:12" ht="20.100000000000001" customHeight="1" x14ac:dyDescent="0.2">
      <c r="A773" s="59">
        <v>47543</v>
      </c>
      <c r="B773" s="35" t="str">
        <f>IF($A773&gt;=$F$2,VLOOKUP($A773,'IPCA-E'!$A$3:$F$1000,3,FALSE),VLOOKUP($A773,FADT!$A$3:$C$1000,3,FALSE))</f>
        <v/>
      </c>
      <c r="C773" s="40" t="str">
        <f>IF($A773&gt;=$F$2,VLOOKUP($A773,'IPCA-E'!$A$3:$F$1000,4,FALSE),VLOOKUP($A773,FADT!$A$3:$C$1000,2,FALSE))</f>
        <v/>
      </c>
      <c r="D773" s="35">
        <f t="shared" si="25"/>
        <v>1</v>
      </c>
      <c r="I773" s="24">
        <v>771</v>
      </c>
      <c r="J773" s="38" t="str">
        <f t="shared" ca="1" si="26"/>
        <v/>
      </c>
      <c r="K773" s="39">
        <f ca="1">IF(J773&gt;$J$2,1,IF(B773=B774,1*K774,B773*K774)/VLOOKUP(J773,Moeda!A$3:D$24,4,TRUE))</f>
        <v>1</v>
      </c>
      <c r="L773" s="18" t="e">
        <f ca="1">VLOOKUP(J773,Moeda!A$3:D$24,4,TRUE)</f>
        <v>#N/A</v>
      </c>
    </row>
    <row r="774" spans="1:12" ht="20.100000000000001" customHeight="1" x14ac:dyDescent="0.2">
      <c r="A774" s="59">
        <v>47574</v>
      </c>
      <c r="B774" s="35" t="str">
        <f>IF($A774&gt;=$F$2,VLOOKUP($A774,'IPCA-E'!$A$3:$F$1000,3,FALSE),VLOOKUP($A774,FADT!$A$3:$C$1000,3,FALSE))</f>
        <v/>
      </c>
      <c r="C774" s="40" t="str">
        <f>IF($A774&gt;=$F$2,VLOOKUP($A774,'IPCA-E'!$A$3:$F$1000,4,FALSE),VLOOKUP($A774,FADT!$A$3:$C$1000,2,FALSE))</f>
        <v/>
      </c>
      <c r="D774" s="35">
        <f t="shared" si="25"/>
        <v>1</v>
      </c>
      <c r="I774" s="24">
        <v>772</v>
      </c>
      <c r="J774" s="38" t="str">
        <f t="shared" ca="1" si="26"/>
        <v/>
      </c>
      <c r="K774" s="39">
        <f ca="1">IF(J774&gt;$J$2,1,IF(B774=B775,1*K775,B774*K775)/VLOOKUP(J774,Moeda!A$3:D$24,4,TRUE))</f>
        <v>1</v>
      </c>
      <c r="L774" s="18" t="e">
        <f ca="1">VLOOKUP(J774,Moeda!A$3:D$24,4,TRUE)</f>
        <v>#N/A</v>
      </c>
    </row>
    <row r="775" spans="1:12" ht="20.100000000000001" customHeight="1" x14ac:dyDescent="0.2">
      <c r="A775" s="59">
        <v>47604</v>
      </c>
      <c r="B775" s="35" t="str">
        <f>IF($A775&gt;=$F$2,VLOOKUP($A775,'IPCA-E'!$A$3:$F$1000,3,FALSE),VLOOKUP($A775,FADT!$A$3:$C$1000,3,FALSE))</f>
        <v/>
      </c>
      <c r="C775" s="40" t="str">
        <f>IF($A775&gt;=$F$2,VLOOKUP($A775,'IPCA-E'!$A$3:$F$1000,4,FALSE),VLOOKUP($A775,FADT!$A$3:$C$1000,2,FALSE))</f>
        <v/>
      </c>
      <c r="D775" s="35">
        <f t="shared" si="25"/>
        <v>1</v>
      </c>
      <c r="I775" s="24">
        <v>773</v>
      </c>
      <c r="J775" s="38" t="str">
        <f t="shared" ca="1" si="26"/>
        <v/>
      </c>
      <c r="K775" s="39">
        <f ca="1">IF(J775&gt;$J$2,1,IF(B775=B776,1*K776,B775*K776)/VLOOKUP(J775,Moeda!A$3:D$24,4,TRUE))</f>
        <v>1</v>
      </c>
      <c r="L775" s="18" t="e">
        <f ca="1">VLOOKUP(J775,Moeda!A$3:D$24,4,TRUE)</f>
        <v>#N/A</v>
      </c>
    </row>
    <row r="776" spans="1:12" ht="20.100000000000001" customHeight="1" x14ac:dyDescent="0.2">
      <c r="A776" s="59">
        <v>47635</v>
      </c>
      <c r="B776" s="35" t="str">
        <f>IF($A776&gt;=$F$2,VLOOKUP($A776,'IPCA-E'!$A$3:$F$1000,3,FALSE),VLOOKUP($A776,FADT!$A$3:$C$1000,3,FALSE))</f>
        <v/>
      </c>
      <c r="C776" s="40" t="str">
        <f>IF($A776&gt;=$F$2,VLOOKUP($A776,'IPCA-E'!$A$3:$F$1000,4,FALSE),VLOOKUP($A776,FADT!$A$3:$C$1000,2,FALSE))</f>
        <v/>
      </c>
      <c r="D776" s="35">
        <f t="shared" si="25"/>
        <v>1</v>
      </c>
      <c r="I776" s="24">
        <v>774</v>
      </c>
      <c r="J776" s="38" t="str">
        <f t="shared" ca="1" si="26"/>
        <v/>
      </c>
      <c r="K776" s="39">
        <f ca="1">IF(J776&gt;$J$2,1,IF(B776=B777,1*K777,B776*K777)/VLOOKUP(J776,Moeda!A$3:D$24,4,TRUE))</f>
        <v>1</v>
      </c>
      <c r="L776" s="18" t="e">
        <f ca="1">VLOOKUP(J776,Moeda!A$3:D$24,4,TRUE)</f>
        <v>#N/A</v>
      </c>
    </row>
    <row r="777" spans="1:12" ht="20.100000000000001" customHeight="1" x14ac:dyDescent="0.2">
      <c r="A777" s="59">
        <v>47665</v>
      </c>
      <c r="B777" s="35" t="str">
        <f>IF($A777&gt;=$F$2,VLOOKUP($A777,'IPCA-E'!$A$3:$F$1000,3,FALSE),VLOOKUP($A777,FADT!$A$3:$C$1000,3,FALSE))</f>
        <v/>
      </c>
      <c r="C777" s="40" t="str">
        <f>IF($A777&gt;=$F$2,VLOOKUP($A777,'IPCA-E'!$A$3:$F$1000,4,FALSE),VLOOKUP($A777,FADT!$A$3:$C$1000,2,FALSE))</f>
        <v/>
      </c>
      <c r="D777" s="35">
        <f t="shared" si="25"/>
        <v>1</v>
      </c>
      <c r="I777" s="24">
        <v>775</v>
      </c>
      <c r="J777" s="38" t="str">
        <f t="shared" ca="1" si="26"/>
        <v/>
      </c>
      <c r="K777" s="39">
        <f ca="1">IF(J777&gt;$J$2,1,IF(B777=B778,1*K778,B777*K778)/VLOOKUP(J777,Moeda!A$3:D$24,4,TRUE))</f>
        <v>1</v>
      </c>
      <c r="L777" s="18" t="e">
        <f ca="1">VLOOKUP(J777,Moeda!A$3:D$24,4,TRUE)</f>
        <v>#N/A</v>
      </c>
    </row>
    <row r="778" spans="1:12" ht="20.100000000000001" customHeight="1" x14ac:dyDescent="0.2">
      <c r="A778" s="59">
        <v>47696</v>
      </c>
      <c r="B778" s="35" t="str">
        <f>IF($A778&gt;=$F$2,VLOOKUP($A778,'IPCA-E'!$A$3:$F$1000,3,FALSE),VLOOKUP($A778,FADT!$A$3:$C$1000,3,FALSE))</f>
        <v/>
      </c>
      <c r="C778" s="40" t="str">
        <f>IF($A778&gt;=$F$2,VLOOKUP($A778,'IPCA-E'!$A$3:$F$1000,4,FALSE),VLOOKUP($A778,FADT!$A$3:$C$1000,2,FALSE))</f>
        <v/>
      </c>
      <c r="D778" s="35">
        <f t="shared" si="25"/>
        <v>1</v>
      </c>
      <c r="I778" s="24">
        <v>776</v>
      </c>
      <c r="J778" s="38" t="str">
        <f t="shared" ca="1" si="26"/>
        <v/>
      </c>
      <c r="K778" s="39">
        <f ca="1">IF(J778&gt;$J$2,1,IF(B778=B779,1*K779,B778*K779)/VLOOKUP(J778,Moeda!A$3:D$24,4,TRUE))</f>
        <v>1</v>
      </c>
      <c r="L778" s="18" t="e">
        <f ca="1">VLOOKUP(J778,Moeda!A$3:D$24,4,TRUE)</f>
        <v>#N/A</v>
      </c>
    </row>
    <row r="779" spans="1:12" ht="20.100000000000001" customHeight="1" x14ac:dyDescent="0.2">
      <c r="A779" s="59">
        <v>47727</v>
      </c>
      <c r="B779" s="35" t="str">
        <f>IF($A779&gt;=$F$2,VLOOKUP($A779,'IPCA-E'!$A$3:$F$1000,3,FALSE),VLOOKUP($A779,FADT!$A$3:$C$1000,3,FALSE))</f>
        <v/>
      </c>
      <c r="C779" s="40" t="str">
        <f>IF($A779&gt;=$F$2,VLOOKUP($A779,'IPCA-E'!$A$3:$F$1000,4,FALSE),VLOOKUP($A779,FADT!$A$3:$C$1000,2,FALSE))</f>
        <v/>
      </c>
      <c r="D779" s="35">
        <f t="shared" si="25"/>
        <v>1</v>
      </c>
      <c r="I779" s="24">
        <v>777</v>
      </c>
      <c r="J779" s="38" t="str">
        <f t="shared" ca="1" si="26"/>
        <v/>
      </c>
      <c r="K779" s="39">
        <f ca="1">IF(J779&gt;$J$2,1,IF(B779=B780,1*K780,B779*K780)/VLOOKUP(J779,Moeda!A$3:D$24,4,TRUE))</f>
        <v>1</v>
      </c>
      <c r="L779" s="18" t="e">
        <f ca="1">VLOOKUP(J779,Moeda!A$3:D$24,4,TRUE)</f>
        <v>#N/A</v>
      </c>
    </row>
    <row r="780" spans="1:12" ht="20.100000000000001" customHeight="1" x14ac:dyDescent="0.2">
      <c r="A780" s="59">
        <v>47757</v>
      </c>
      <c r="B780" s="35" t="str">
        <f>IF($A780&gt;=$F$2,VLOOKUP($A780,'IPCA-E'!$A$3:$F$1000,3,FALSE),VLOOKUP($A780,FADT!$A$3:$C$1000,3,FALSE))</f>
        <v/>
      </c>
      <c r="C780" s="40" t="str">
        <f>IF($A780&gt;=$F$2,VLOOKUP($A780,'IPCA-E'!$A$3:$F$1000,4,FALSE),VLOOKUP($A780,FADT!$A$3:$C$1000,2,FALSE))</f>
        <v/>
      </c>
      <c r="D780" s="35">
        <f t="shared" si="25"/>
        <v>1</v>
      </c>
      <c r="I780" s="24">
        <v>778</v>
      </c>
      <c r="J780" s="38" t="str">
        <f t="shared" ca="1" si="26"/>
        <v/>
      </c>
      <c r="K780" s="39">
        <f ca="1">IF(J780&gt;$J$2,1,IF(B780=B781,1*K781,B780*K781)/VLOOKUP(J780,Moeda!A$3:D$24,4,TRUE))</f>
        <v>1</v>
      </c>
      <c r="L780" s="18" t="e">
        <f ca="1">VLOOKUP(J780,Moeda!A$3:D$24,4,TRUE)</f>
        <v>#N/A</v>
      </c>
    </row>
    <row r="781" spans="1:12" ht="20.100000000000001" customHeight="1" x14ac:dyDescent="0.2">
      <c r="A781" s="59">
        <v>47788</v>
      </c>
      <c r="B781" s="35" t="str">
        <f>IF($A781&gt;=$F$2,VLOOKUP($A781,'IPCA-E'!$A$3:$F$1000,3,FALSE),VLOOKUP($A781,FADT!$A$3:$C$1000,3,FALSE))</f>
        <v/>
      </c>
      <c r="C781" s="40" t="str">
        <f>IF($A781&gt;=$F$2,VLOOKUP($A781,'IPCA-E'!$A$3:$F$1000,4,FALSE),VLOOKUP($A781,FADT!$A$3:$C$1000,2,FALSE))</f>
        <v/>
      </c>
      <c r="D781" s="35">
        <f t="shared" si="25"/>
        <v>1</v>
      </c>
      <c r="I781" s="24">
        <v>779</v>
      </c>
      <c r="J781" s="38" t="str">
        <f t="shared" ca="1" si="26"/>
        <v/>
      </c>
      <c r="K781" s="39">
        <f ca="1">IF(J781&gt;$J$2,1,IF(B781=B782,1*K782,B781*K782)/VLOOKUP(J781,Moeda!A$3:D$24,4,TRUE))</f>
        <v>1</v>
      </c>
      <c r="L781" s="18" t="e">
        <f ca="1">VLOOKUP(J781,Moeda!A$3:D$24,4,TRUE)</f>
        <v>#N/A</v>
      </c>
    </row>
    <row r="782" spans="1:12" ht="20.100000000000001" customHeight="1" x14ac:dyDescent="0.2">
      <c r="A782" s="59">
        <v>47818</v>
      </c>
      <c r="B782" s="35" t="str">
        <f>IF($A782&gt;=$F$2,VLOOKUP($A782,'IPCA-E'!$A$3:$F$1000,3,FALSE),VLOOKUP($A782,FADT!$A$3:$C$1000,3,FALSE))</f>
        <v/>
      </c>
      <c r="C782" s="40" t="str">
        <f>IF($A782&gt;=$F$2,VLOOKUP($A782,'IPCA-E'!$A$3:$F$1000,4,FALSE),VLOOKUP($A782,FADT!$A$3:$C$1000,2,FALSE))</f>
        <v/>
      </c>
      <c r="D782" s="35">
        <f t="shared" si="25"/>
        <v>1</v>
      </c>
      <c r="I782" s="24">
        <v>780</v>
      </c>
      <c r="J782" s="38" t="str">
        <f t="shared" ca="1" si="26"/>
        <v/>
      </c>
      <c r="K782" s="39">
        <f ca="1">IF(J782&gt;$J$2,1,IF(B782=B783,1*K783,B782*K783)/VLOOKUP(J782,Moeda!A$3:D$24,4,TRUE))</f>
        <v>1</v>
      </c>
      <c r="L782" s="18" t="e">
        <f ca="1">VLOOKUP(J782,Moeda!A$3:D$24,4,TRUE)</f>
        <v>#N/A</v>
      </c>
    </row>
    <row r="783" spans="1:12" ht="20.100000000000001" customHeight="1" x14ac:dyDescent="0.2">
      <c r="A783" s="59">
        <v>47849</v>
      </c>
      <c r="B783" s="35" t="str">
        <f>IF($A783&gt;=$F$2,VLOOKUP($A783,'IPCA-E'!$A$3:$F$1000,3,FALSE),VLOOKUP($A783,FADT!$A$3:$C$1000,3,FALSE))</f>
        <v/>
      </c>
      <c r="C783" s="40" t="str">
        <f>IF($A783&gt;=$F$2,VLOOKUP($A783,'IPCA-E'!$A$3:$F$1000,4,FALSE),VLOOKUP($A783,FADT!$A$3:$C$1000,2,FALSE))</f>
        <v/>
      </c>
      <c r="D783" s="35">
        <f t="shared" si="25"/>
        <v>1</v>
      </c>
      <c r="I783" s="24">
        <v>781</v>
      </c>
      <c r="J783" s="38" t="str">
        <f t="shared" ca="1" si="26"/>
        <v/>
      </c>
      <c r="K783" s="39">
        <f ca="1">IF(J783&gt;$J$2,1,IF(B783=B784,1*K784,B783*K784)/VLOOKUP(J783,Moeda!A$3:D$24,4,TRUE))</f>
        <v>1</v>
      </c>
      <c r="L783" s="18" t="e">
        <f ca="1">VLOOKUP(J783,Moeda!A$3:D$24,4,TRUE)</f>
        <v>#N/A</v>
      </c>
    </row>
    <row r="784" spans="1:12" ht="20.100000000000001" customHeight="1" x14ac:dyDescent="0.2">
      <c r="A784" s="59">
        <v>47880</v>
      </c>
      <c r="B784" s="35" t="str">
        <f>IF($A784&gt;=$F$2,VLOOKUP($A784,'IPCA-E'!$A$3:$F$1000,3,FALSE),VLOOKUP($A784,FADT!$A$3:$C$1000,3,FALSE))</f>
        <v/>
      </c>
      <c r="C784" s="40" t="str">
        <f>IF($A784&gt;=$F$2,VLOOKUP($A784,'IPCA-E'!$A$3:$F$1000,4,FALSE),VLOOKUP($A784,FADT!$A$3:$C$1000,2,FALSE))</f>
        <v/>
      </c>
      <c r="D784" s="35">
        <f t="shared" si="25"/>
        <v>1</v>
      </c>
      <c r="I784" s="24">
        <v>782</v>
      </c>
      <c r="J784" s="38" t="str">
        <f t="shared" ca="1" si="26"/>
        <v/>
      </c>
      <c r="K784" s="39">
        <f ca="1">IF(J784&gt;$J$2,1,IF(B784=B785,1*K785,B784*K785)/VLOOKUP(J784,Moeda!A$3:D$24,4,TRUE))</f>
        <v>1</v>
      </c>
      <c r="L784" s="18" t="e">
        <f ca="1">VLOOKUP(J784,Moeda!A$3:D$24,4,TRUE)</f>
        <v>#N/A</v>
      </c>
    </row>
    <row r="785" spans="1:12" ht="20.100000000000001" customHeight="1" x14ac:dyDescent="0.2">
      <c r="A785" s="59">
        <v>47908</v>
      </c>
      <c r="B785" s="35" t="str">
        <f>IF($A785&gt;=$F$2,VLOOKUP($A785,'IPCA-E'!$A$3:$F$1000,3,FALSE),VLOOKUP($A785,FADT!$A$3:$C$1000,3,FALSE))</f>
        <v/>
      </c>
      <c r="C785" s="40" t="str">
        <f>IF($A785&gt;=$F$2,VLOOKUP($A785,'IPCA-E'!$A$3:$F$1000,4,FALSE),VLOOKUP($A785,FADT!$A$3:$C$1000,2,FALSE))</f>
        <v/>
      </c>
      <c r="D785" s="35">
        <f t="shared" si="25"/>
        <v>1</v>
      </c>
      <c r="I785" s="24">
        <v>783</v>
      </c>
      <c r="J785" s="38" t="str">
        <f t="shared" ca="1" si="26"/>
        <v/>
      </c>
      <c r="K785" s="39">
        <f ca="1">IF(J785&gt;$J$2,1,IF(B785=B786,1*K786,B785*K786)/VLOOKUP(J785,Moeda!A$3:D$24,4,TRUE))</f>
        <v>1</v>
      </c>
      <c r="L785" s="18" t="e">
        <f ca="1">VLOOKUP(J785,Moeda!A$3:D$24,4,TRUE)</f>
        <v>#N/A</v>
      </c>
    </row>
    <row r="786" spans="1:12" ht="20.100000000000001" customHeight="1" x14ac:dyDescent="0.2">
      <c r="A786" s="59">
        <v>47939</v>
      </c>
      <c r="B786" s="35" t="str">
        <f>IF($A786&gt;=$F$2,VLOOKUP($A786,'IPCA-E'!$A$3:$F$1000,3,FALSE),VLOOKUP($A786,FADT!$A$3:$C$1000,3,FALSE))</f>
        <v/>
      </c>
      <c r="C786" s="40" t="str">
        <f>IF($A786&gt;=$F$2,VLOOKUP($A786,'IPCA-E'!$A$3:$F$1000,4,FALSE),VLOOKUP($A786,FADT!$A$3:$C$1000,2,FALSE))</f>
        <v/>
      </c>
      <c r="D786" s="35">
        <f t="shared" si="25"/>
        <v>1</v>
      </c>
      <c r="I786" s="24">
        <v>784</v>
      </c>
      <c r="J786" s="38" t="str">
        <f t="shared" ca="1" si="26"/>
        <v/>
      </c>
      <c r="K786" s="39">
        <f ca="1">IF(J786&gt;$J$2,1,IF(B786=B787,1*K787,B786*K787)/VLOOKUP(J786,Moeda!A$3:D$24,4,TRUE))</f>
        <v>1</v>
      </c>
      <c r="L786" s="18" t="e">
        <f ca="1">VLOOKUP(J786,Moeda!A$3:D$24,4,TRUE)</f>
        <v>#N/A</v>
      </c>
    </row>
    <row r="787" spans="1:12" ht="20.100000000000001" customHeight="1" x14ac:dyDescent="0.2">
      <c r="A787" s="59">
        <v>47969</v>
      </c>
      <c r="B787" s="35" t="str">
        <f>IF($A787&gt;=$F$2,VLOOKUP($A787,'IPCA-E'!$A$3:$F$1000,3,FALSE),VLOOKUP($A787,FADT!$A$3:$C$1000,3,FALSE))</f>
        <v/>
      </c>
      <c r="C787" s="40" t="str">
        <f>IF($A787&gt;=$F$2,VLOOKUP($A787,'IPCA-E'!$A$3:$F$1000,4,FALSE),VLOOKUP($A787,FADT!$A$3:$C$1000,2,FALSE))</f>
        <v/>
      </c>
      <c r="D787" s="35">
        <f t="shared" si="25"/>
        <v>1</v>
      </c>
      <c r="I787" s="24">
        <v>785</v>
      </c>
      <c r="J787" s="38" t="str">
        <f t="shared" ca="1" si="26"/>
        <v/>
      </c>
      <c r="K787" s="39">
        <f ca="1">IF(J787&gt;$J$2,1,IF(B787=B788,1*K788,B787*K788)/VLOOKUP(J787,Moeda!A$3:D$24,4,TRUE))</f>
        <v>1</v>
      </c>
      <c r="L787" s="18" t="e">
        <f ca="1">VLOOKUP(J787,Moeda!A$3:D$24,4,TRUE)</f>
        <v>#N/A</v>
      </c>
    </row>
    <row r="788" spans="1:12" ht="20.100000000000001" customHeight="1" x14ac:dyDescent="0.2">
      <c r="A788" s="59">
        <v>48000</v>
      </c>
      <c r="B788" s="35" t="str">
        <f>IF($A788&gt;=$F$2,VLOOKUP($A788,'IPCA-E'!$A$3:$F$1000,3,FALSE),VLOOKUP($A788,FADT!$A$3:$C$1000,3,FALSE))</f>
        <v/>
      </c>
      <c r="C788" s="40" t="str">
        <f>IF($A788&gt;=$F$2,VLOOKUP($A788,'IPCA-E'!$A$3:$F$1000,4,FALSE),VLOOKUP($A788,FADT!$A$3:$C$1000,2,FALSE))</f>
        <v/>
      </c>
      <c r="D788" s="35">
        <f t="shared" si="25"/>
        <v>1</v>
      </c>
      <c r="I788" s="24">
        <v>786</v>
      </c>
      <c r="J788" s="38" t="str">
        <f t="shared" ca="1" si="26"/>
        <v/>
      </c>
      <c r="K788" s="39">
        <f ca="1">IF(J788&gt;$J$2,1,IF(B788=B789,1*K789,B788*K789)/VLOOKUP(J788,Moeda!A$3:D$24,4,TRUE))</f>
        <v>1</v>
      </c>
      <c r="L788" s="18" t="e">
        <f ca="1">VLOOKUP(J788,Moeda!A$3:D$24,4,TRUE)</f>
        <v>#N/A</v>
      </c>
    </row>
    <row r="789" spans="1:12" ht="20.100000000000001" customHeight="1" x14ac:dyDescent="0.2">
      <c r="A789" s="59">
        <v>48030</v>
      </c>
      <c r="B789" s="35" t="str">
        <f>IF($A789&gt;=$F$2,VLOOKUP($A789,'IPCA-E'!$A$3:$F$1000,3,FALSE),VLOOKUP($A789,FADT!$A$3:$C$1000,3,FALSE))</f>
        <v/>
      </c>
      <c r="C789" s="40" t="str">
        <f>IF($A789&gt;=$F$2,VLOOKUP($A789,'IPCA-E'!$A$3:$F$1000,4,FALSE),VLOOKUP($A789,FADT!$A$3:$C$1000,2,FALSE))</f>
        <v/>
      </c>
      <c r="D789" s="35">
        <f t="shared" si="25"/>
        <v>1</v>
      </c>
      <c r="I789" s="24">
        <v>787</v>
      </c>
      <c r="J789" s="38" t="str">
        <f t="shared" ca="1" si="26"/>
        <v/>
      </c>
      <c r="K789" s="39">
        <f ca="1">IF(J789&gt;$J$2,1,IF(B789=B790,1*K790,B789*K790)/VLOOKUP(J789,Moeda!A$3:D$24,4,TRUE))</f>
        <v>1</v>
      </c>
      <c r="L789" s="18" t="e">
        <f ca="1">VLOOKUP(J789,Moeda!A$3:D$24,4,TRUE)</f>
        <v>#N/A</v>
      </c>
    </row>
    <row r="790" spans="1:12" ht="20.100000000000001" customHeight="1" x14ac:dyDescent="0.2">
      <c r="A790" s="59">
        <v>48061</v>
      </c>
      <c r="B790" s="35" t="str">
        <f>IF($A790&gt;=$F$2,VLOOKUP($A790,'IPCA-E'!$A$3:$F$1000,3,FALSE),VLOOKUP($A790,FADT!$A$3:$C$1000,3,FALSE))</f>
        <v/>
      </c>
      <c r="C790" s="40" t="str">
        <f>IF($A790&gt;=$F$2,VLOOKUP($A790,'IPCA-E'!$A$3:$F$1000,4,FALSE),VLOOKUP($A790,FADT!$A$3:$C$1000,2,FALSE))</f>
        <v/>
      </c>
      <c r="D790" s="35">
        <f t="shared" si="25"/>
        <v>1</v>
      </c>
      <c r="I790" s="24">
        <v>788</v>
      </c>
      <c r="J790" s="38" t="str">
        <f t="shared" ca="1" si="26"/>
        <v/>
      </c>
      <c r="K790" s="39">
        <f ca="1">IF(J790&gt;$J$2,1,IF(B790=B791,1*K791,B790*K791)/VLOOKUP(J790,Moeda!A$3:D$24,4,TRUE))</f>
        <v>1</v>
      </c>
      <c r="L790" s="18" t="e">
        <f ca="1">VLOOKUP(J790,Moeda!A$3:D$24,4,TRUE)</f>
        <v>#N/A</v>
      </c>
    </row>
    <row r="791" spans="1:12" ht="20.100000000000001" customHeight="1" x14ac:dyDescent="0.2">
      <c r="A791" s="59">
        <v>48092</v>
      </c>
      <c r="B791" s="35" t="str">
        <f>IF($A791&gt;=$F$2,VLOOKUP($A791,'IPCA-E'!$A$3:$F$1000,3,FALSE),VLOOKUP($A791,FADT!$A$3:$C$1000,3,FALSE))</f>
        <v/>
      </c>
      <c r="C791" s="40" t="str">
        <f>IF($A791&gt;=$F$2,VLOOKUP($A791,'IPCA-E'!$A$3:$F$1000,4,FALSE),VLOOKUP($A791,FADT!$A$3:$C$1000,2,FALSE))</f>
        <v/>
      </c>
      <c r="D791" s="35">
        <f t="shared" si="25"/>
        <v>1</v>
      </c>
      <c r="I791" s="24">
        <v>789</v>
      </c>
      <c r="J791" s="38" t="str">
        <f t="shared" ca="1" si="26"/>
        <v/>
      </c>
      <c r="K791" s="39">
        <f ca="1">IF(J791&gt;$J$2,1,IF(B791=B792,1*K792,B791*K792)/VLOOKUP(J791,Moeda!A$3:D$24,4,TRUE))</f>
        <v>1</v>
      </c>
      <c r="L791" s="18" t="e">
        <f ca="1">VLOOKUP(J791,Moeda!A$3:D$24,4,TRUE)</f>
        <v>#N/A</v>
      </c>
    </row>
    <row r="792" spans="1:12" ht="20.100000000000001" customHeight="1" x14ac:dyDescent="0.2">
      <c r="A792" s="59">
        <v>48122</v>
      </c>
      <c r="B792" s="35" t="str">
        <f>IF($A792&gt;=$F$2,VLOOKUP($A792,'IPCA-E'!$A$3:$F$1000,3,FALSE),VLOOKUP($A792,FADT!$A$3:$C$1000,3,FALSE))</f>
        <v/>
      </c>
      <c r="C792" s="40" t="str">
        <f>IF($A792&gt;=$F$2,VLOOKUP($A792,'IPCA-E'!$A$3:$F$1000,4,FALSE),VLOOKUP($A792,FADT!$A$3:$C$1000,2,FALSE))</f>
        <v/>
      </c>
      <c r="D792" s="35">
        <f t="shared" si="25"/>
        <v>1</v>
      </c>
      <c r="I792" s="24">
        <v>790</v>
      </c>
      <c r="J792" s="38" t="str">
        <f t="shared" ca="1" si="26"/>
        <v/>
      </c>
      <c r="K792" s="39">
        <f ca="1">IF(J792&gt;$J$2,1,IF(B792=B793,1*K793,B792*K793)/VLOOKUP(J792,Moeda!A$3:D$24,4,TRUE))</f>
        <v>1</v>
      </c>
      <c r="L792" s="18" t="e">
        <f ca="1">VLOOKUP(J792,Moeda!A$3:D$24,4,TRUE)</f>
        <v>#N/A</v>
      </c>
    </row>
    <row r="793" spans="1:12" ht="20.100000000000001" customHeight="1" x14ac:dyDescent="0.2">
      <c r="A793" s="59">
        <v>48153</v>
      </c>
      <c r="B793" s="35" t="str">
        <f>IF($A793&gt;=$F$2,VLOOKUP($A793,'IPCA-E'!$A$3:$F$1000,3,FALSE),VLOOKUP($A793,FADT!$A$3:$C$1000,3,FALSE))</f>
        <v/>
      </c>
      <c r="C793" s="40" t="str">
        <f>IF($A793&gt;=$F$2,VLOOKUP($A793,'IPCA-E'!$A$3:$F$1000,4,FALSE),VLOOKUP($A793,FADT!$A$3:$C$1000,2,FALSE))</f>
        <v/>
      </c>
      <c r="D793" s="35">
        <f t="shared" si="25"/>
        <v>1</v>
      </c>
      <c r="I793" s="24">
        <v>791</v>
      </c>
      <c r="J793" s="38" t="str">
        <f t="shared" ca="1" si="26"/>
        <v/>
      </c>
      <c r="K793" s="39">
        <f ca="1">IF(J793&gt;$J$2,1,IF(B793=B794,1*K794,B793*K794)/VLOOKUP(J793,Moeda!A$3:D$24,4,TRUE))</f>
        <v>1</v>
      </c>
      <c r="L793" s="18" t="e">
        <f ca="1">VLOOKUP(J793,Moeda!A$3:D$24,4,TRUE)</f>
        <v>#N/A</v>
      </c>
    </row>
    <row r="794" spans="1:12" ht="20.100000000000001" customHeight="1" x14ac:dyDescent="0.2">
      <c r="A794" s="59">
        <v>48183</v>
      </c>
      <c r="B794" s="35" t="str">
        <f>IF($A794&gt;=$F$2,VLOOKUP($A794,'IPCA-E'!$A$3:$F$1000,3,FALSE),VLOOKUP($A794,FADT!$A$3:$C$1000,3,FALSE))</f>
        <v/>
      </c>
      <c r="C794" s="40" t="str">
        <f>IF($A794&gt;=$F$2,VLOOKUP($A794,'IPCA-E'!$A$3:$F$1000,4,FALSE),VLOOKUP($A794,FADT!$A$3:$C$1000,2,FALSE))</f>
        <v/>
      </c>
      <c r="D794" s="35">
        <f t="shared" si="25"/>
        <v>1</v>
      </c>
      <c r="I794" s="24">
        <v>792</v>
      </c>
      <c r="J794" s="38" t="str">
        <f t="shared" ca="1" si="26"/>
        <v/>
      </c>
      <c r="K794" s="39">
        <f ca="1">IF(J794&gt;$J$2,1,IF(B794=B795,1*K795,B794*K795)/VLOOKUP(J794,Moeda!A$3:D$24,4,TRUE))</f>
        <v>1</v>
      </c>
      <c r="L794" s="18" t="e">
        <f ca="1">VLOOKUP(J794,Moeda!A$3:D$24,4,TRUE)</f>
        <v>#N/A</v>
      </c>
    </row>
    <row r="795" spans="1:12" ht="20.100000000000001" customHeight="1" x14ac:dyDescent="0.2">
      <c r="A795" s="59">
        <v>48214</v>
      </c>
      <c r="B795" s="35" t="str">
        <f>IF($A795&gt;=$F$2,VLOOKUP($A795,'IPCA-E'!$A$3:$F$1000,3,FALSE),VLOOKUP($A795,FADT!$A$3:$C$1000,3,FALSE))</f>
        <v/>
      </c>
      <c r="C795" s="40" t="str">
        <f>IF($A795&gt;=$F$2,VLOOKUP($A795,'IPCA-E'!$A$3:$F$1000,4,FALSE),VLOOKUP($A795,FADT!$A$3:$C$1000,2,FALSE))</f>
        <v/>
      </c>
      <c r="D795" s="35">
        <f t="shared" ref="D795:D840" si="27">IF(C795="",1,B795*D796)</f>
        <v>1</v>
      </c>
      <c r="I795" s="24">
        <v>793</v>
      </c>
      <c r="J795" s="38" t="str">
        <f t="shared" ca="1" si="26"/>
        <v/>
      </c>
      <c r="K795" s="39">
        <f ca="1">IF(J795&gt;$J$2,1,IF(B795=B796,1*K796,B795*K796)/VLOOKUP(J795,Moeda!A$3:D$24,4,TRUE))</f>
        <v>1</v>
      </c>
      <c r="L795" s="18" t="e">
        <f ca="1">VLOOKUP(J795,Moeda!A$3:D$24,4,TRUE)</f>
        <v>#N/A</v>
      </c>
    </row>
    <row r="796" spans="1:12" ht="20.100000000000001" customHeight="1" x14ac:dyDescent="0.2">
      <c r="A796" s="59">
        <v>48245</v>
      </c>
      <c r="B796" s="35" t="str">
        <f>IF($A796&gt;=$F$2,VLOOKUP($A796,'IPCA-E'!$A$3:$F$1000,3,FALSE),VLOOKUP($A796,FADT!$A$3:$C$1000,3,FALSE))</f>
        <v/>
      </c>
      <c r="C796" s="40" t="str">
        <f>IF($A796&gt;=$F$2,VLOOKUP($A796,'IPCA-E'!$A$3:$F$1000,4,FALSE),VLOOKUP($A796,FADT!$A$3:$C$1000,2,FALSE))</f>
        <v/>
      </c>
      <c r="D796" s="35">
        <f t="shared" si="27"/>
        <v>1</v>
      </c>
      <c r="I796" s="24">
        <v>794</v>
      </c>
      <c r="J796" s="38" t="str">
        <f t="shared" ca="1" si="26"/>
        <v/>
      </c>
      <c r="K796" s="39">
        <f ca="1">IF(J796&gt;$J$2,1,IF(B796=B797,1*K797,B796*K797)/VLOOKUP(J796,Moeda!A$3:D$24,4,TRUE))</f>
        <v>1</v>
      </c>
      <c r="L796" s="18" t="e">
        <f ca="1">VLOOKUP(J796,Moeda!A$3:D$24,4,TRUE)</f>
        <v>#N/A</v>
      </c>
    </row>
    <row r="797" spans="1:12" ht="20.100000000000001" customHeight="1" x14ac:dyDescent="0.2">
      <c r="A797" s="59">
        <v>48274</v>
      </c>
      <c r="B797" s="35" t="str">
        <f>IF($A797&gt;=$F$2,VLOOKUP($A797,'IPCA-E'!$A$3:$F$1000,3,FALSE),VLOOKUP($A797,FADT!$A$3:$C$1000,3,FALSE))</f>
        <v/>
      </c>
      <c r="C797" s="40" t="str">
        <f>IF($A797&gt;=$F$2,VLOOKUP($A797,'IPCA-E'!$A$3:$F$1000,4,FALSE),VLOOKUP($A797,FADT!$A$3:$C$1000,2,FALSE))</f>
        <v/>
      </c>
      <c r="D797" s="35">
        <f t="shared" si="27"/>
        <v>1</v>
      </c>
      <c r="I797" s="24">
        <v>795</v>
      </c>
      <c r="J797" s="38" t="str">
        <f t="shared" ca="1" si="26"/>
        <v/>
      </c>
      <c r="K797" s="39">
        <f ca="1">IF(J797&gt;$J$2,1,IF(B797=B798,1*K798,B797*K798)/VLOOKUP(J797,Moeda!A$3:D$24,4,TRUE))</f>
        <v>1</v>
      </c>
      <c r="L797" s="18" t="e">
        <f ca="1">VLOOKUP(J797,Moeda!A$3:D$24,4,TRUE)</f>
        <v>#N/A</v>
      </c>
    </row>
    <row r="798" spans="1:12" ht="20.100000000000001" customHeight="1" x14ac:dyDescent="0.2">
      <c r="A798" s="59">
        <v>48305</v>
      </c>
      <c r="B798" s="35" t="str">
        <f>IF($A798&gt;=$F$2,VLOOKUP($A798,'IPCA-E'!$A$3:$F$1000,3,FALSE),VLOOKUP($A798,FADT!$A$3:$C$1000,3,FALSE))</f>
        <v/>
      </c>
      <c r="C798" s="40" t="str">
        <f>IF($A798&gt;=$F$2,VLOOKUP($A798,'IPCA-E'!$A$3:$F$1000,4,FALSE),VLOOKUP($A798,FADT!$A$3:$C$1000,2,FALSE))</f>
        <v/>
      </c>
      <c r="D798" s="35">
        <f t="shared" si="27"/>
        <v>1</v>
      </c>
      <c r="I798" s="24">
        <v>796</v>
      </c>
      <c r="J798" s="38" t="str">
        <f t="shared" ca="1" si="26"/>
        <v/>
      </c>
      <c r="K798" s="39">
        <f ca="1">IF(J798&gt;$J$2,1,IF(B798=B799,1*K799,B798*K799)/VLOOKUP(J798,Moeda!A$3:D$24,4,TRUE))</f>
        <v>1</v>
      </c>
      <c r="L798" s="18" t="e">
        <f ca="1">VLOOKUP(J798,Moeda!A$3:D$24,4,TRUE)</f>
        <v>#N/A</v>
      </c>
    </row>
    <row r="799" spans="1:12" ht="20.100000000000001" customHeight="1" x14ac:dyDescent="0.2">
      <c r="A799" s="59">
        <v>48335</v>
      </c>
      <c r="B799" s="35" t="str">
        <f>IF($A799&gt;=$F$2,VLOOKUP($A799,'IPCA-E'!$A$3:$F$1000,3,FALSE),VLOOKUP($A799,FADT!$A$3:$C$1000,3,FALSE))</f>
        <v/>
      </c>
      <c r="C799" s="40" t="str">
        <f>IF($A799&gt;=$F$2,VLOOKUP($A799,'IPCA-E'!$A$3:$F$1000,4,FALSE),VLOOKUP($A799,FADT!$A$3:$C$1000,2,FALSE))</f>
        <v/>
      </c>
      <c r="D799" s="35">
        <f t="shared" si="27"/>
        <v>1</v>
      </c>
      <c r="I799" s="24">
        <v>797</v>
      </c>
      <c r="J799" s="38" t="str">
        <f t="shared" ca="1" si="26"/>
        <v/>
      </c>
      <c r="K799" s="39">
        <f ca="1">IF(J799&gt;$J$2,1,IF(B799=B800,1*K800,B799*K800)/VLOOKUP(J799,Moeda!A$3:D$24,4,TRUE))</f>
        <v>1</v>
      </c>
      <c r="L799" s="18" t="e">
        <f ca="1">VLOOKUP(J799,Moeda!A$3:D$24,4,TRUE)</f>
        <v>#N/A</v>
      </c>
    </row>
    <row r="800" spans="1:12" ht="20.100000000000001" customHeight="1" x14ac:dyDescent="0.2">
      <c r="A800" s="59">
        <v>48366</v>
      </c>
      <c r="B800" s="35" t="str">
        <f>IF($A800&gt;=$F$2,VLOOKUP($A800,'IPCA-E'!$A$3:$F$1000,3,FALSE),VLOOKUP($A800,FADT!$A$3:$C$1000,3,FALSE))</f>
        <v/>
      </c>
      <c r="C800" s="40" t="str">
        <f>IF($A800&gt;=$F$2,VLOOKUP($A800,'IPCA-E'!$A$3:$F$1000,4,FALSE),VLOOKUP($A800,FADT!$A$3:$C$1000,2,FALSE))</f>
        <v/>
      </c>
      <c r="D800" s="35">
        <f t="shared" si="27"/>
        <v>1</v>
      </c>
      <c r="I800" s="24">
        <v>798</v>
      </c>
      <c r="J800" s="38" t="str">
        <f t="shared" ca="1" si="26"/>
        <v/>
      </c>
      <c r="K800" s="39">
        <f ca="1">IF(J800&gt;$J$2,1,IF(B800=B801,1*K801,B800*K801)/VLOOKUP(J800,Moeda!A$3:D$24,4,TRUE))</f>
        <v>1</v>
      </c>
      <c r="L800" s="18" t="e">
        <f ca="1">VLOOKUP(J800,Moeda!A$3:D$24,4,TRUE)</f>
        <v>#N/A</v>
      </c>
    </row>
    <row r="801" spans="1:12" ht="20.100000000000001" customHeight="1" x14ac:dyDescent="0.2">
      <c r="A801" s="59">
        <v>48396</v>
      </c>
      <c r="B801" s="35" t="str">
        <f>IF($A801&gt;=$F$2,VLOOKUP($A801,'IPCA-E'!$A$3:$F$1000,3,FALSE),VLOOKUP($A801,FADT!$A$3:$C$1000,3,FALSE))</f>
        <v/>
      </c>
      <c r="C801" s="40" t="str">
        <f>IF($A801&gt;=$F$2,VLOOKUP($A801,'IPCA-E'!$A$3:$F$1000,4,FALSE),VLOOKUP($A801,FADT!$A$3:$C$1000,2,FALSE))</f>
        <v/>
      </c>
      <c r="D801" s="35">
        <f t="shared" si="27"/>
        <v>1</v>
      </c>
      <c r="I801" s="24">
        <v>799</v>
      </c>
      <c r="J801" s="38" t="str">
        <f t="shared" ca="1" si="26"/>
        <v/>
      </c>
      <c r="K801" s="39">
        <f ca="1">IF(J801&gt;$J$2,1,IF(B801=B802,1*K802,B801*K802)/VLOOKUP(J801,Moeda!A$3:D$24,4,TRUE))</f>
        <v>1</v>
      </c>
      <c r="L801" s="18" t="e">
        <f ca="1">VLOOKUP(J801,Moeda!A$3:D$24,4,TRUE)</f>
        <v>#N/A</v>
      </c>
    </row>
    <row r="802" spans="1:12" ht="20.100000000000001" customHeight="1" x14ac:dyDescent="0.2">
      <c r="A802" s="59">
        <v>48427</v>
      </c>
      <c r="B802" s="35" t="str">
        <f>IF($A802&gt;=$F$2,VLOOKUP($A802,'IPCA-E'!$A$3:$F$1000,3,FALSE),VLOOKUP($A802,FADT!$A$3:$C$1000,3,FALSE))</f>
        <v/>
      </c>
      <c r="C802" s="40" t="str">
        <f>IF($A802&gt;=$F$2,VLOOKUP($A802,'IPCA-E'!$A$3:$F$1000,4,FALSE),VLOOKUP($A802,FADT!$A$3:$C$1000,2,FALSE))</f>
        <v/>
      </c>
      <c r="D802" s="35">
        <f t="shared" si="27"/>
        <v>1</v>
      </c>
      <c r="I802" s="24">
        <v>800</v>
      </c>
      <c r="J802" s="38" t="str">
        <f t="shared" ca="1" si="26"/>
        <v/>
      </c>
      <c r="K802" s="39">
        <f ca="1">IF(J802&gt;$J$2,1,IF(B802=B803,1*K803,B802*K803)/VLOOKUP(J802,Moeda!A$3:D$24,4,TRUE))</f>
        <v>1</v>
      </c>
      <c r="L802" s="18" t="e">
        <f ca="1">VLOOKUP(J802,Moeda!A$3:D$24,4,TRUE)</f>
        <v>#N/A</v>
      </c>
    </row>
    <row r="803" spans="1:12" ht="20.100000000000001" customHeight="1" x14ac:dyDescent="0.2">
      <c r="A803" s="59">
        <v>48458</v>
      </c>
      <c r="B803" s="35" t="str">
        <f>IF($A803&gt;=$F$2,VLOOKUP($A803,'IPCA-E'!$A$3:$F$1000,3,FALSE),VLOOKUP($A803,FADT!$A$3:$C$1000,3,FALSE))</f>
        <v/>
      </c>
      <c r="C803" s="40" t="str">
        <f>IF($A803&gt;=$F$2,VLOOKUP($A803,'IPCA-E'!$A$3:$F$1000,4,FALSE),VLOOKUP($A803,FADT!$A$3:$C$1000,2,FALSE))</f>
        <v/>
      </c>
      <c r="D803" s="35">
        <f t="shared" si="27"/>
        <v>1</v>
      </c>
      <c r="I803" s="24">
        <v>801</v>
      </c>
      <c r="J803" s="38" t="str">
        <f t="shared" ca="1" si="26"/>
        <v/>
      </c>
      <c r="K803" s="39">
        <f ca="1">IF(J803&gt;$J$2,1,IF(B803=B804,1*K804,B803*K804)/VLOOKUP(J803,Moeda!A$3:D$24,4,TRUE))</f>
        <v>1</v>
      </c>
      <c r="L803" s="18" t="e">
        <f ca="1">VLOOKUP(J803,Moeda!A$3:D$24,4,TRUE)</f>
        <v>#N/A</v>
      </c>
    </row>
    <row r="804" spans="1:12" ht="20.100000000000001" customHeight="1" x14ac:dyDescent="0.2">
      <c r="A804" s="59">
        <v>48488</v>
      </c>
      <c r="B804" s="35" t="str">
        <f>IF($A804&gt;=$F$2,VLOOKUP($A804,'IPCA-E'!$A$3:$F$1000,3,FALSE),VLOOKUP($A804,FADT!$A$3:$C$1000,3,FALSE))</f>
        <v/>
      </c>
      <c r="C804" s="40" t="str">
        <f>IF($A804&gt;=$F$2,VLOOKUP($A804,'IPCA-E'!$A$3:$F$1000,4,FALSE),VLOOKUP($A804,FADT!$A$3:$C$1000,2,FALSE))</f>
        <v/>
      </c>
      <c r="D804" s="35">
        <f t="shared" si="27"/>
        <v>1</v>
      </c>
      <c r="I804" s="24">
        <v>802</v>
      </c>
      <c r="J804" s="38" t="str">
        <f t="shared" ca="1" si="26"/>
        <v/>
      </c>
      <c r="K804" s="39">
        <f ca="1">IF(J804&gt;$J$2,1,IF(B804=B805,1*K805,B804*K805)/VLOOKUP(J804,Moeda!A$3:D$24,4,TRUE))</f>
        <v>1</v>
      </c>
      <c r="L804" s="18" t="e">
        <f ca="1">VLOOKUP(J804,Moeda!A$3:D$24,4,TRUE)</f>
        <v>#N/A</v>
      </c>
    </row>
    <row r="805" spans="1:12" ht="20.100000000000001" customHeight="1" x14ac:dyDescent="0.2">
      <c r="A805" s="59">
        <v>48519</v>
      </c>
      <c r="B805" s="35" t="str">
        <f>IF($A805&gt;=$F$2,VLOOKUP($A805,'IPCA-E'!$A$3:$F$1000,3,FALSE),VLOOKUP($A805,FADT!$A$3:$C$1000,3,FALSE))</f>
        <v/>
      </c>
      <c r="C805" s="40" t="str">
        <f>IF($A805&gt;=$F$2,VLOOKUP($A805,'IPCA-E'!$A$3:$F$1000,4,FALSE),VLOOKUP($A805,FADT!$A$3:$C$1000,2,FALSE))</f>
        <v/>
      </c>
      <c r="D805" s="35">
        <f t="shared" si="27"/>
        <v>1</v>
      </c>
      <c r="I805" s="24">
        <v>803</v>
      </c>
      <c r="J805" s="38" t="str">
        <f t="shared" ca="1" si="26"/>
        <v/>
      </c>
      <c r="K805" s="39">
        <f ca="1">IF(J805&gt;$J$2,1,IF(B805=B806,1*K806,B805*K806)/VLOOKUP(J805,Moeda!A$3:D$24,4,TRUE))</f>
        <v>1</v>
      </c>
      <c r="L805" s="18" t="e">
        <f ca="1">VLOOKUP(J805,Moeda!A$3:D$24,4,TRUE)</f>
        <v>#N/A</v>
      </c>
    </row>
    <row r="806" spans="1:12" ht="20.100000000000001" customHeight="1" x14ac:dyDescent="0.2">
      <c r="A806" s="59">
        <v>48549</v>
      </c>
      <c r="B806" s="35" t="str">
        <f>IF($A806&gt;=$F$2,VLOOKUP($A806,'IPCA-E'!$A$3:$F$1000,3,FALSE),VLOOKUP($A806,FADT!$A$3:$C$1000,3,FALSE))</f>
        <v/>
      </c>
      <c r="C806" s="40" t="str">
        <f>IF($A806&gt;=$F$2,VLOOKUP($A806,'IPCA-E'!$A$3:$F$1000,4,FALSE),VLOOKUP($A806,FADT!$A$3:$C$1000,2,FALSE))</f>
        <v/>
      </c>
      <c r="D806" s="35">
        <f t="shared" si="27"/>
        <v>1</v>
      </c>
      <c r="I806" s="24">
        <v>804</v>
      </c>
      <c r="J806" s="38" t="str">
        <f t="shared" ca="1" si="26"/>
        <v/>
      </c>
      <c r="K806" s="39">
        <f ca="1">IF(J806&gt;$J$2,1,IF(B806=B807,1*K807,B806*K807)/VLOOKUP(J806,Moeda!A$3:D$24,4,TRUE))</f>
        <v>1</v>
      </c>
      <c r="L806" s="18" t="e">
        <f ca="1">VLOOKUP(J806,Moeda!A$3:D$24,4,TRUE)</f>
        <v>#N/A</v>
      </c>
    </row>
    <row r="807" spans="1:12" ht="20.100000000000001" customHeight="1" x14ac:dyDescent="0.2">
      <c r="A807" s="59">
        <v>48580</v>
      </c>
      <c r="B807" s="35" t="str">
        <f>IF($A807&gt;=$F$2,VLOOKUP($A807,'IPCA-E'!$A$3:$F$1000,3,FALSE),VLOOKUP($A807,FADT!$A$3:$C$1000,3,FALSE))</f>
        <v/>
      </c>
      <c r="C807" s="40" t="str">
        <f>IF($A807&gt;=$F$2,VLOOKUP($A807,'IPCA-E'!$A$3:$F$1000,4,FALSE),VLOOKUP($A807,FADT!$A$3:$C$1000,2,FALSE))</f>
        <v/>
      </c>
      <c r="D807" s="35">
        <f t="shared" si="27"/>
        <v>1</v>
      </c>
      <c r="I807" s="24">
        <v>805</v>
      </c>
      <c r="J807" s="38" t="str">
        <f t="shared" ca="1" si="26"/>
        <v/>
      </c>
      <c r="K807" s="39">
        <f ca="1">IF(J807&gt;$J$2,1,IF(B807=B808,1*K808,B807*K808)/VLOOKUP(J807,Moeda!A$3:D$24,4,TRUE))</f>
        <v>1</v>
      </c>
      <c r="L807" s="18" t="e">
        <f ca="1">VLOOKUP(J807,Moeda!A$3:D$24,4,TRUE)</f>
        <v>#N/A</v>
      </c>
    </row>
    <row r="808" spans="1:12" ht="20.100000000000001" customHeight="1" x14ac:dyDescent="0.2">
      <c r="A808" s="59">
        <v>48611</v>
      </c>
      <c r="B808" s="35" t="str">
        <f>IF($A808&gt;=$F$2,VLOOKUP($A808,'IPCA-E'!$A$3:$F$1000,3,FALSE),VLOOKUP($A808,FADT!$A$3:$C$1000,3,FALSE))</f>
        <v/>
      </c>
      <c r="C808" s="40" t="str">
        <f>IF($A808&gt;=$F$2,VLOOKUP($A808,'IPCA-E'!$A$3:$F$1000,4,FALSE),VLOOKUP($A808,FADT!$A$3:$C$1000,2,FALSE))</f>
        <v/>
      </c>
      <c r="D808" s="35">
        <f t="shared" si="27"/>
        <v>1</v>
      </c>
      <c r="I808" s="24">
        <v>806</v>
      </c>
      <c r="J808" s="38" t="str">
        <f t="shared" ca="1" si="26"/>
        <v/>
      </c>
      <c r="K808" s="39">
        <f ca="1">IF(J808&gt;$J$2,1,IF(B808=B809,1*K809,B808*K809)/VLOOKUP(J808,Moeda!A$3:D$24,4,TRUE))</f>
        <v>1</v>
      </c>
      <c r="L808" s="18" t="e">
        <f ca="1">VLOOKUP(J808,Moeda!A$3:D$24,4,TRUE)</f>
        <v>#N/A</v>
      </c>
    </row>
    <row r="809" spans="1:12" ht="20.100000000000001" customHeight="1" x14ac:dyDescent="0.2">
      <c r="A809" s="59">
        <v>48639</v>
      </c>
      <c r="B809" s="35" t="str">
        <f>IF($A809&gt;=$F$2,VLOOKUP($A809,'IPCA-E'!$A$3:$F$1000,3,FALSE),VLOOKUP($A809,FADT!$A$3:$C$1000,3,FALSE))</f>
        <v/>
      </c>
      <c r="C809" s="40" t="str">
        <f>IF($A809&gt;=$F$2,VLOOKUP($A809,'IPCA-E'!$A$3:$F$1000,4,FALSE),VLOOKUP($A809,FADT!$A$3:$C$1000,2,FALSE))</f>
        <v/>
      </c>
      <c r="D809" s="35">
        <f t="shared" si="27"/>
        <v>1</v>
      </c>
      <c r="I809" s="24">
        <v>807</v>
      </c>
      <c r="J809" s="38" t="str">
        <f t="shared" ca="1" si="26"/>
        <v/>
      </c>
      <c r="K809" s="39">
        <f ca="1">IF(J809&gt;$J$2,1,IF(B809=B810,1*K810,B809*K810)/VLOOKUP(J809,Moeda!A$3:D$24,4,TRUE))</f>
        <v>1</v>
      </c>
      <c r="L809" s="18" t="e">
        <f ca="1">VLOOKUP(J809,Moeda!A$3:D$24,4,TRUE)</f>
        <v>#N/A</v>
      </c>
    </row>
    <row r="810" spans="1:12" ht="20.100000000000001" customHeight="1" x14ac:dyDescent="0.2">
      <c r="A810" s="59">
        <v>48670</v>
      </c>
      <c r="B810" s="35" t="str">
        <f>IF($A810&gt;=$F$2,VLOOKUP($A810,'IPCA-E'!$A$3:$F$1000,3,FALSE),VLOOKUP($A810,FADT!$A$3:$C$1000,3,FALSE))</f>
        <v/>
      </c>
      <c r="C810" s="40" t="str">
        <f>IF($A810&gt;=$F$2,VLOOKUP($A810,'IPCA-E'!$A$3:$F$1000,4,FALSE),VLOOKUP($A810,FADT!$A$3:$C$1000,2,FALSE))</f>
        <v/>
      </c>
      <c r="D810" s="35">
        <f t="shared" si="27"/>
        <v>1</v>
      </c>
      <c r="I810" s="24">
        <v>808</v>
      </c>
      <c r="J810" s="38" t="str">
        <f t="shared" ca="1" si="26"/>
        <v/>
      </c>
      <c r="K810" s="39">
        <f ca="1">IF(J810&gt;$J$2,1,IF(B810=B811,1*K811,B810*K811)/VLOOKUP(J810,Moeda!A$3:D$24,4,TRUE))</f>
        <v>1</v>
      </c>
      <c r="L810" s="18" t="e">
        <f ca="1">VLOOKUP(J810,Moeda!A$3:D$24,4,TRUE)</f>
        <v>#N/A</v>
      </c>
    </row>
    <row r="811" spans="1:12" ht="20.100000000000001" customHeight="1" x14ac:dyDescent="0.2">
      <c r="A811" s="59">
        <v>48700</v>
      </c>
      <c r="B811" s="35" t="str">
        <f>IF($A811&gt;=$F$2,VLOOKUP($A811,'IPCA-E'!$A$3:$F$1000,3,FALSE),VLOOKUP($A811,FADT!$A$3:$C$1000,3,FALSE))</f>
        <v/>
      </c>
      <c r="C811" s="40" t="str">
        <f>IF($A811&gt;=$F$2,VLOOKUP($A811,'IPCA-E'!$A$3:$F$1000,4,FALSE),VLOOKUP($A811,FADT!$A$3:$C$1000,2,FALSE))</f>
        <v/>
      </c>
      <c r="D811" s="35">
        <f t="shared" si="27"/>
        <v>1</v>
      </c>
      <c r="I811" s="24">
        <v>809</v>
      </c>
      <c r="J811" s="38" t="str">
        <f t="shared" ca="1" si="26"/>
        <v/>
      </c>
      <c r="K811" s="39">
        <f ca="1">IF(J811&gt;$J$2,1,IF(B811=B812,1*K812,B811*K812)/VLOOKUP(J811,Moeda!A$3:D$24,4,TRUE))</f>
        <v>1</v>
      </c>
      <c r="L811" s="18" t="e">
        <f ca="1">VLOOKUP(J811,Moeda!A$3:D$24,4,TRUE)</f>
        <v>#N/A</v>
      </c>
    </row>
    <row r="812" spans="1:12" ht="20.100000000000001" customHeight="1" x14ac:dyDescent="0.2">
      <c r="A812" s="59">
        <v>48731</v>
      </c>
      <c r="B812" s="35" t="str">
        <f>IF($A812&gt;=$F$2,VLOOKUP($A812,'IPCA-E'!$A$3:$F$1000,3,FALSE),VLOOKUP($A812,FADT!$A$3:$C$1000,3,FALSE))</f>
        <v/>
      </c>
      <c r="C812" s="40" t="str">
        <f>IF($A812&gt;=$F$2,VLOOKUP($A812,'IPCA-E'!$A$3:$F$1000,4,FALSE),VLOOKUP($A812,FADT!$A$3:$C$1000,2,FALSE))</f>
        <v/>
      </c>
      <c r="D812" s="35">
        <f t="shared" si="27"/>
        <v>1</v>
      </c>
      <c r="I812" s="24">
        <v>810</v>
      </c>
      <c r="J812" s="38" t="str">
        <f t="shared" ca="1" si="26"/>
        <v/>
      </c>
      <c r="K812" s="39">
        <f ca="1">IF(J812&gt;$J$2,1,IF(B812=B813,1*K813,B812*K813)/VLOOKUP(J812,Moeda!A$3:D$24,4,TRUE))</f>
        <v>1</v>
      </c>
      <c r="L812" s="18" t="e">
        <f ca="1">VLOOKUP(J812,Moeda!A$3:D$24,4,TRUE)</f>
        <v>#N/A</v>
      </c>
    </row>
    <row r="813" spans="1:12" ht="20.100000000000001" customHeight="1" x14ac:dyDescent="0.2">
      <c r="A813" s="59">
        <v>48761</v>
      </c>
      <c r="B813" s="35" t="str">
        <f>IF($A813&gt;=$F$2,VLOOKUP($A813,'IPCA-E'!$A$3:$F$1000,3,FALSE),VLOOKUP($A813,FADT!$A$3:$C$1000,3,FALSE))</f>
        <v/>
      </c>
      <c r="C813" s="40" t="str">
        <f>IF($A813&gt;=$F$2,VLOOKUP($A813,'IPCA-E'!$A$3:$F$1000,4,FALSE),VLOOKUP($A813,FADT!$A$3:$C$1000,2,FALSE))</f>
        <v/>
      </c>
      <c r="D813" s="35">
        <f t="shared" si="27"/>
        <v>1</v>
      </c>
      <c r="I813" s="24">
        <v>811</v>
      </c>
      <c r="J813" s="38" t="str">
        <f t="shared" ca="1" si="26"/>
        <v/>
      </c>
      <c r="K813" s="39">
        <f ca="1">IF(J813&gt;$J$2,1,IF(B813=B814,1*K814,B813*K814)/VLOOKUP(J813,Moeda!A$3:D$24,4,TRUE))</f>
        <v>1</v>
      </c>
      <c r="L813" s="18" t="e">
        <f ca="1">VLOOKUP(J813,Moeda!A$3:D$24,4,TRUE)</f>
        <v>#N/A</v>
      </c>
    </row>
    <row r="814" spans="1:12" ht="20.100000000000001" customHeight="1" x14ac:dyDescent="0.2">
      <c r="A814" s="59">
        <v>48792</v>
      </c>
      <c r="B814" s="35" t="str">
        <f>IF($A814&gt;=$F$2,VLOOKUP($A814,'IPCA-E'!$A$3:$F$1000,3,FALSE),VLOOKUP($A814,FADT!$A$3:$C$1000,3,FALSE))</f>
        <v/>
      </c>
      <c r="C814" s="40" t="str">
        <f>IF($A814&gt;=$F$2,VLOOKUP($A814,'IPCA-E'!$A$3:$F$1000,4,FALSE),VLOOKUP($A814,FADT!$A$3:$C$1000,2,FALSE))</f>
        <v/>
      </c>
      <c r="D814" s="35">
        <f t="shared" si="27"/>
        <v>1</v>
      </c>
      <c r="I814" s="24">
        <v>812</v>
      </c>
      <c r="J814" s="38" t="str">
        <f t="shared" ca="1" si="26"/>
        <v/>
      </c>
      <c r="K814" s="39">
        <f ca="1">IF(J814&gt;$J$2,1,IF(B814=B815,1*K815,B814*K815)/VLOOKUP(J814,Moeda!A$3:D$24,4,TRUE))</f>
        <v>1</v>
      </c>
      <c r="L814" s="18" t="e">
        <f ca="1">VLOOKUP(J814,Moeda!A$3:D$24,4,TRUE)</f>
        <v>#N/A</v>
      </c>
    </row>
    <row r="815" spans="1:12" ht="20.100000000000001" customHeight="1" x14ac:dyDescent="0.2">
      <c r="A815" s="59">
        <v>48823</v>
      </c>
      <c r="B815" s="35" t="str">
        <f>IF($A815&gt;=$F$2,VLOOKUP($A815,'IPCA-E'!$A$3:$F$1000,3,FALSE),VLOOKUP($A815,FADT!$A$3:$C$1000,3,FALSE))</f>
        <v/>
      </c>
      <c r="C815" s="40" t="str">
        <f>IF($A815&gt;=$F$2,VLOOKUP($A815,'IPCA-E'!$A$3:$F$1000,4,FALSE),VLOOKUP($A815,FADT!$A$3:$C$1000,2,FALSE))</f>
        <v/>
      </c>
      <c r="D815" s="35">
        <f t="shared" si="27"/>
        <v>1</v>
      </c>
      <c r="I815" s="24">
        <v>813</v>
      </c>
      <c r="J815" s="38" t="str">
        <f t="shared" ca="1" si="26"/>
        <v/>
      </c>
      <c r="K815" s="39">
        <f ca="1">IF(J815&gt;$J$2,1,IF(B815=B816,1*K816,B815*K816)/VLOOKUP(J815,Moeda!A$3:D$24,4,TRUE))</f>
        <v>1</v>
      </c>
      <c r="L815" s="18" t="e">
        <f ca="1">VLOOKUP(J815,Moeda!A$3:D$24,4,TRUE)</f>
        <v>#N/A</v>
      </c>
    </row>
    <row r="816" spans="1:12" ht="20.100000000000001" customHeight="1" x14ac:dyDescent="0.2">
      <c r="A816" s="59">
        <v>48853</v>
      </c>
      <c r="B816" s="35" t="str">
        <f>IF($A816&gt;=$F$2,VLOOKUP($A816,'IPCA-E'!$A$3:$F$1000,3,FALSE),VLOOKUP($A816,FADT!$A$3:$C$1000,3,FALSE))</f>
        <v/>
      </c>
      <c r="C816" s="40" t="str">
        <f>IF($A816&gt;=$F$2,VLOOKUP($A816,'IPCA-E'!$A$3:$F$1000,4,FALSE),VLOOKUP($A816,FADT!$A$3:$C$1000,2,FALSE))</f>
        <v/>
      </c>
      <c r="D816" s="35">
        <f t="shared" si="27"/>
        <v>1</v>
      </c>
      <c r="I816" s="24">
        <v>814</v>
      </c>
      <c r="J816" s="38" t="str">
        <f t="shared" ca="1" si="26"/>
        <v/>
      </c>
      <c r="K816" s="39">
        <f ca="1">IF(J816&gt;$J$2,1,IF(B816=B817,1*K817,B816*K817)/VLOOKUP(J816,Moeda!A$3:D$24,4,TRUE))</f>
        <v>1</v>
      </c>
      <c r="L816" s="18" t="e">
        <f ca="1">VLOOKUP(J816,Moeda!A$3:D$24,4,TRUE)</f>
        <v>#N/A</v>
      </c>
    </row>
    <row r="817" spans="1:12" ht="20.100000000000001" customHeight="1" x14ac:dyDescent="0.2">
      <c r="A817" s="59">
        <v>48884</v>
      </c>
      <c r="B817" s="35" t="str">
        <f>IF($A817&gt;=$F$2,VLOOKUP($A817,'IPCA-E'!$A$3:$F$1000,3,FALSE),VLOOKUP($A817,FADT!$A$3:$C$1000,3,FALSE))</f>
        <v/>
      </c>
      <c r="C817" s="40" t="str">
        <f>IF($A817&gt;=$F$2,VLOOKUP($A817,'IPCA-E'!$A$3:$F$1000,4,FALSE),VLOOKUP($A817,FADT!$A$3:$C$1000,2,FALSE))</f>
        <v/>
      </c>
      <c r="D817" s="35">
        <f t="shared" si="27"/>
        <v>1</v>
      </c>
      <c r="I817" s="24">
        <v>815</v>
      </c>
      <c r="J817" s="38" t="str">
        <f t="shared" ca="1" si="26"/>
        <v/>
      </c>
      <c r="K817" s="39">
        <f ca="1">IF(J817&gt;$J$2,1,IF(B817=B818,1*K818,B817*K818)/VLOOKUP(J817,Moeda!A$3:D$24,4,TRUE))</f>
        <v>1</v>
      </c>
      <c r="L817" s="18" t="e">
        <f ca="1">VLOOKUP(J817,Moeda!A$3:D$24,4,TRUE)</f>
        <v>#N/A</v>
      </c>
    </row>
    <row r="818" spans="1:12" ht="20.100000000000001" customHeight="1" x14ac:dyDescent="0.2">
      <c r="A818" s="59">
        <v>48914</v>
      </c>
      <c r="B818" s="35" t="str">
        <f>IF($A818&gt;=$F$2,VLOOKUP($A818,'IPCA-E'!$A$3:$F$1000,3,FALSE),VLOOKUP($A818,FADT!$A$3:$C$1000,3,FALSE))</f>
        <v/>
      </c>
      <c r="C818" s="40" t="str">
        <f>IF($A818&gt;=$F$2,VLOOKUP($A818,'IPCA-E'!$A$3:$F$1000,4,FALSE),VLOOKUP($A818,FADT!$A$3:$C$1000,2,FALSE))</f>
        <v/>
      </c>
      <c r="D818" s="35">
        <f t="shared" si="27"/>
        <v>1</v>
      </c>
      <c r="I818" s="24">
        <v>816</v>
      </c>
      <c r="J818" s="38" t="str">
        <f t="shared" ca="1" si="26"/>
        <v/>
      </c>
      <c r="K818" s="39">
        <f ca="1">IF(J818&gt;$J$2,1,IF(B818=B819,1*K819,B818*K819)/VLOOKUP(J818,Moeda!A$3:D$24,4,TRUE))</f>
        <v>1</v>
      </c>
      <c r="L818" s="18" t="e">
        <f ca="1">VLOOKUP(J818,Moeda!A$3:D$24,4,TRUE)</f>
        <v>#N/A</v>
      </c>
    </row>
    <row r="819" spans="1:12" ht="20.100000000000001" customHeight="1" x14ac:dyDescent="0.2">
      <c r="A819" s="59">
        <v>48945</v>
      </c>
      <c r="B819" s="35" t="str">
        <f>IF($A819&gt;=$F$2,VLOOKUP($A819,'IPCA-E'!$A$3:$F$1000,3,FALSE),VLOOKUP($A819,FADT!$A$3:$C$1000,3,FALSE))</f>
        <v/>
      </c>
      <c r="C819" s="40" t="str">
        <f>IF($A819&gt;=$F$2,VLOOKUP($A819,'IPCA-E'!$A$3:$F$1000,4,FALSE),VLOOKUP($A819,FADT!$A$3:$C$1000,2,FALSE))</f>
        <v/>
      </c>
      <c r="D819" s="35">
        <f t="shared" si="27"/>
        <v>1</v>
      </c>
      <c r="I819" s="24">
        <v>817</v>
      </c>
      <c r="J819" s="38" t="str">
        <f t="shared" ca="1" si="26"/>
        <v/>
      </c>
      <c r="K819" s="39">
        <f ca="1">IF(J819&gt;$J$2,1,IF(B819=B820,1*K820,B819*K820)/VLOOKUP(J819,Moeda!A$3:D$24,4,TRUE))</f>
        <v>1</v>
      </c>
      <c r="L819" s="18" t="e">
        <f ca="1">VLOOKUP(J819,Moeda!A$3:D$24,4,TRUE)</f>
        <v>#N/A</v>
      </c>
    </row>
    <row r="820" spans="1:12" ht="20.100000000000001" customHeight="1" x14ac:dyDescent="0.2">
      <c r="A820" s="59">
        <v>48976</v>
      </c>
      <c r="B820" s="35" t="str">
        <f>IF($A820&gt;=$F$2,VLOOKUP($A820,'IPCA-E'!$A$3:$F$1000,3,FALSE),VLOOKUP($A820,FADT!$A$3:$C$1000,3,FALSE))</f>
        <v/>
      </c>
      <c r="C820" s="40" t="str">
        <f>IF($A820&gt;=$F$2,VLOOKUP($A820,'IPCA-E'!$A$3:$F$1000,4,FALSE),VLOOKUP($A820,FADT!$A$3:$C$1000,2,FALSE))</f>
        <v/>
      </c>
      <c r="D820" s="35">
        <f t="shared" si="27"/>
        <v>1</v>
      </c>
      <c r="I820" s="24">
        <v>818</v>
      </c>
      <c r="J820" s="38" t="str">
        <f t="shared" ca="1" si="26"/>
        <v/>
      </c>
      <c r="K820" s="39">
        <f ca="1">IF(J820&gt;$J$2,1,IF(B820=B821,1*K821,B820*K821)/VLOOKUP(J820,Moeda!A$3:D$24,4,TRUE))</f>
        <v>1</v>
      </c>
      <c r="L820" s="18" t="e">
        <f ca="1">VLOOKUP(J820,Moeda!A$3:D$24,4,TRUE)</f>
        <v>#N/A</v>
      </c>
    </row>
    <row r="821" spans="1:12" ht="20.100000000000001" customHeight="1" x14ac:dyDescent="0.2">
      <c r="A821" s="59">
        <v>49004</v>
      </c>
      <c r="B821" s="35" t="str">
        <f>IF($A821&gt;=$F$2,VLOOKUP($A821,'IPCA-E'!$A$3:$F$1000,3,FALSE),VLOOKUP($A821,FADT!$A$3:$C$1000,3,FALSE))</f>
        <v/>
      </c>
      <c r="C821" s="40" t="str">
        <f>IF($A821&gt;=$F$2,VLOOKUP($A821,'IPCA-E'!$A$3:$F$1000,4,FALSE),VLOOKUP($A821,FADT!$A$3:$C$1000,2,FALSE))</f>
        <v/>
      </c>
      <c r="D821" s="35">
        <f t="shared" si="27"/>
        <v>1</v>
      </c>
      <c r="I821" s="24">
        <v>819</v>
      </c>
      <c r="J821" s="38" t="str">
        <f t="shared" ca="1" si="26"/>
        <v/>
      </c>
      <c r="K821" s="39">
        <f ca="1">IF(J821&gt;$J$2,1,IF(B821=B822,1*K822,B821*K822)/VLOOKUP(J821,Moeda!A$3:D$24,4,TRUE))</f>
        <v>1</v>
      </c>
      <c r="L821" s="18" t="e">
        <f ca="1">VLOOKUP(J821,Moeda!A$3:D$24,4,TRUE)</f>
        <v>#N/A</v>
      </c>
    </row>
    <row r="822" spans="1:12" ht="20.100000000000001" customHeight="1" x14ac:dyDescent="0.2">
      <c r="A822" s="59">
        <v>49035</v>
      </c>
      <c r="B822" s="35" t="str">
        <f>IF($A822&gt;=$F$2,VLOOKUP($A822,'IPCA-E'!$A$3:$F$1000,3,FALSE),VLOOKUP($A822,FADT!$A$3:$C$1000,3,FALSE))</f>
        <v/>
      </c>
      <c r="C822" s="40" t="str">
        <f>IF($A822&gt;=$F$2,VLOOKUP($A822,'IPCA-E'!$A$3:$F$1000,4,FALSE),VLOOKUP($A822,FADT!$A$3:$C$1000,2,FALSE))</f>
        <v/>
      </c>
      <c r="D822" s="35">
        <f t="shared" si="27"/>
        <v>1</v>
      </c>
      <c r="I822" s="24">
        <v>820</v>
      </c>
      <c r="J822" s="38" t="str">
        <f t="shared" ca="1" si="26"/>
        <v/>
      </c>
      <c r="K822" s="39">
        <f ca="1">IF(J822&gt;$J$2,1,IF(B822=B823,1*K823,B822*K823)/VLOOKUP(J822,Moeda!A$3:D$24,4,TRUE))</f>
        <v>1</v>
      </c>
      <c r="L822" s="18" t="e">
        <f ca="1">VLOOKUP(J822,Moeda!A$3:D$24,4,TRUE)</f>
        <v>#N/A</v>
      </c>
    </row>
    <row r="823" spans="1:12" ht="20.100000000000001" customHeight="1" x14ac:dyDescent="0.2">
      <c r="A823" s="59">
        <v>49065</v>
      </c>
      <c r="B823" s="35" t="str">
        <f>IF($A823&gt;=$F$2,VLOOKUP($A823,'IPCA-E'!$A$3:$F$1000,3,FALSE),VLOOKUP($A823,FADT!$A$3:$C$1000,3,FALSE))</f>
        <v/>
      </c>
      <c r="C823" s="40" t="str">
        <f>IF($A823&gt;=$F$2,VLOOKUP($A823,'IPCA-E'!$A$3:$F$1000,4,FALSE),VLOOKUP($A823,FADT!$A$3:$C$1000,2,FALSE))</f>
        <v/>
      </c>
      <c r="D823" s="35">
        <f t="shared" si="27"/>
        <v>1</v>
      </c>
      <c r="I823" s="24">
        <v>821</v>
      </c>
      <c r="J823" s="38" t="str">
        <f t="shared" ca="1" si="26"/>
        <v/>
      </c>
      <c r="K823" s="39">
        <f ca="1">IF(J823&gt;$J$2,1,IF(B823=B824,1*K824,B823*K824)/VLOOKUP(J823,Moeda!A$3:D$24,4,TRUE))</f>
        <v>1</v>
      </c>
      <c r="L823" s="18" t="e">
        <f ca="1">VLOOKUP(J823,Moeda!A$3:D$24,4,TRUE)</f>
        <v>#N/A</v>
      </c>
    </row>
    <row r="824" spans="1:12" ht="20.100000000000001" customHeight="1" x14ac:dyDescent="0.2">
      <c r="A824" s="59">
        <v>49096</v>
      </c>
      <c r="B824" s="35" t="str">
        <f>IF($A824&gt;=$F$2,VLOOKUP($A824,'IPCA-E'!$A$3:$F$1000,3,FALSE),VLOOKUP($A824,FADT!$A$3:$C$1000,3,FALSE))</f>
        <v/>
      </c>
      <c r="C824" s="40" t="str">
        <f>IF($A824&gt;=$F$2,VLOOKUP($A824,'IPCA-E'!$A$3:$F$1000,4,FALSE),VLOOKUP($A824,FADT!$A$3:$C$1000,2,FALSE))</f>
        <v/>
      </c>
      <c r="D824" s="35">
        <f t="shared" si="27"/>
        <v>1</v>
      </c>
      <c r="I824" s="24">
        <v>822</v>
      </c>
      <c r="J824" s="38" t="str">
        <f t="shared" ca="1" si="26"/>
        <v/>
      </c>
      <c r="K824" s="39">
        <f ca="1">IF(J824&gt;$J$2,1,IF(B824=B825,1*K825,B824*K825)/VLOOKUP(J824,Moeda!A$3:D$24,4,TRUE))</f>
        <v>1</v>
      </c>
      <c r="L824" s="18" t="e">
        <f ca="1">VLOOKUP(J824,Moeda!A$3:D$24,4,TRUE)</f>
        <v>#N/A</v>
      </c>
    </row>
    <row r="825" spans="1:12" ht="20.100000000000001" customHeight="1" x14ac:dyDescent="0.2">
      <c r="A825" s="59">
        <v>49126</v>
      </c>
      <c r="B825" s="35" t="str">
        <f>IF($A825&gt;=$F$2,VLOOKUP($A825,'IPCA-E'!$A$3:$F$1000,3,FALSE),VLOOKUP($A825,FADT!$A$3:$C$1000,3,FALSE))</f>
        <v/>
      </c>
      <c r="C825" s="40" t="str">
        <f>IF($A825&gt;=$F$2,VLOOKUP($A825,'IPCA-E'!$A$3:$F$1000,4,FALSE),VLOOKUP($A825,FADT!$A$3:$C$1000,2,FALSE))</f>
        <v/>
      </c>
      <c r="D825" s="35">
        <f t="shared" si="27"/>
        <v>1</v>
      </c>
      <c r="I825" s="24">
        <v>823</v>
      </c>
      <c r="J825" s="38" t="str">
        <f t="shared" ca="1" si="26"/>
        <v/>
      </c>
      <c r="K825" s="39">
        <f ca="1">IF(J825&gt;$J$2,1,IF(B825=B826,1*K826,B825*K826)/VLOOKUP(J825,Moeda!A$3:D$24,4,TRUE))</f>
        <v>1</v>
      </c>
      <c r="L825" s="18" t="e">
        <f ca="1">VLOOKUP(J825,Moeda!A$3:D$24,4,TRUE)</f>
        <v>#N/A</v>
      </c>
    </row>
    <row r="826" spans="1:12" ht="20.100000000000001" customHeight="1" x14ac:dyDescent="0.2">
      <c r="A826" s="59">
        <v>49157</v>
      </c>
      <c r="B826" s="35" t="str">
        <f>IF($A826&gt;=$F$2,VLOOKUP($A826,'IPCA-E'!$A$3:$F$1000,3,FALSE),VLOOKUP($A826,FADT!$A$3:$C$1000,3,FALSE))</f>
        <v/>
      </c>
      <c r="C826" s="40" t="str">
        <f>IF($A826&gt;=$F$2,VLOOKUP($A826,'IPCA-E'!$A$3:$F$1000,4,FALSE),VLOOKUP($A826,FADT!$A$3:$C$1000,2,FALSE))</f>
        <v/>
      </c>
      <c r="D826" s="35">
        <f t="shared" si="27"/>
        <v>1</v>
      </c>
      <c r="I826" s="24">
        <v>824</v>
      </c>
      <c r="J826" s="38" t="str">
        <f t="shared" ca="1" si="26"/>
        <v/>
      </c>
      <c r="K826" s="39">
        <f ca="1">IF(J826&gt;$J$2,1,IF(B826=B827,1*K827,B826*K827)/VLOOKUP(J826,Moeda!A$3:D$24,4,TRUE))</f>
        <v>1</v>
      </c>
      <c r="L826" s="18" t="e">
        <f ca="1">VLOOKUP(J826,Moeda!A$3:D$24,4,TRUE)</f>
        <v>#N/A</v>
      </c>
    </row>
    <row r="827" spans="1:12" ht="20.100000000000001" customHeight="1" x14ac:dyDescent="0.2">
      <c r="A827" s="59">
        <v>49188</v>
      </c>
      <c r="B827" s="35" t="str">
        <f>IF($A827&gt;=$F$2,VLOOKUP($A827,'IPCA-E'!$A$3:$F$1000,3,FALSE),VLOOKUP($A827,FADT!$A$3:$C$1000,3,FALSE))</f>
        <v/>
      </c>
      <c r="C827" s="40" t="str">
        <f>IF($A827&gt;=$F$2,VLOOKUP($A827,'IPCA-E'!$A$3:$F$1000,4,FALSE),VLOOKUP($A827,FADT!$A$3:$C$1000,2,FALSE))</f>
        <v/>
      </c>
      <c r="D827" s="35">
        <f t="shared" si="27"/>
        <v>1</v>
      </c>
      <c r="I827" s="24">
        <v>825</v>
      </c>
      <c r="J827" s="38" t="str">
        <f t="shared" ca="1" si="26"/>
        <v/>
      </c>
      <c r="K827" s="39">
        <f ca="1">IF(J827&gt;$J$2,1,IF(B827=B828,1*K828,B827*K828)/VLOOKUP(J827,Moeda!A$3:D$24,4,TRUE))</f>
        <v>1</v>
      </c>
      <c r="L827" s="18" t="e">
        <f ca="1">VLOOKUP(J827,Moeda!A$3:D$24,4,TRUE)</f>
        <v>#N/A</v>
      </c>
    </row>
    <row r="828" spans="1:12" ht="20.100000000000001" customHeight="1" x14ac:dyDescent="0.2">
      <c r="A828" s="59">
        <v>49218</v>
      </c>
      <c r="B828" s="35" t="str">
        <f>IF($A828&gt;=$F$2,VLOOKUP($A828,'IPCA-E'!$A$3:$F$1000,3,FALSE),VLOOKUP($A828,FADT!$A$3:$C$1000,3,FALSE))</f>
        <v/>
      </c>
      <c r="C828" s="40" t="str">
        <f>IF($A828&gt;=$F$2,VLOOKUP($A828,'IPCA-E'!$A$3:$F$1000,4,FALSE),VLOOKUP($A828,FADT!$A$3:$C$1000,2,FALSE))</f>
        <v/>
      </c>
      <c r="D828" s="35">
        <f t="shared" si="27"/>
        <v>1</v>
      </c>
      <c r="I828" s="24">
        <v>826</v>
      </c>
      <c r="J828" s="38" t="str">
        <f t="shared" ca="1" si="26"/>
        <v/>
      </c>
      <c r="K828" s="39">
        <f ca="1">IF(J828&gt;$J$2,1,IF(B828=B829,1*K829,B828*K829)/VLOOKUP(J828,Moeda!A$3:D$24,4,TRUE))</f>
        <v>1</v>
      </c>
      <c r="L828" s="18" t="e">
        <f ca="1">VLOOKUP(J828,Moeda!A$3:D$24,4,TRUE)</f>
        <v>#N/A</v>
      </c>
    </row>
    <row r="829" spans="1:12" ht="20.100000000000001" customHeight="1" x14ac:dyDescent="0.2">
      <c r="A829" s="59">
        <v>49249</v>
      </c>
      <c r="B829" s="35" t="str">
        <f>IF($A829&gt;=$F$2,VLOOKUP($A829,'IPCA-E'!$A$3:$F$1000,3,FALSE),VLOOKUP($A829,FADT!$A$3:$C$1000,3,FALSE))</f>
        <v/>
      </c>
      <c r="C829" s="40" t="str">
        <f>IF($A829&gt;=$F$2,VLOOKUP($A829,'IPCA-E'!$A$3:$F$1000,4,FALSE),VLOOKUP($A829,FADT!$A$3:$C$1000,2,FALSE))</f>
        <v/>
      </c>
      <c r="D829" s="35">
        <f t="shared" si="27"/>
        <v>1</v>
      </c>
      <c r="I829" s="24">
        <v>827</v>
      </c>
      <c r="J829" s="38" t="str">
        <f t="shared" ca="1" si="26"/>
        <v/>
      </c>
      <c r="K829" s="39">
        <f ca="1">IF(J829&gt;$J$2,1,IF(B829=B830,1*K830,B829*K830)/VLOOKUP(J829,Moeda!A$3:D$24,4,TRUE))</f>
        <v>1</v>
      </c>
      <c r="L829" s="18" t="e">
        <f ca="1">VLOOKUP(J829,Moeda!A$3:D$24,4,TRUE)</f>
        <v>#N/A</v>
      </c>
    </row>
    <row r="830" spans="1:12" ht="20.100000000000001" customHeight="1" x14ac:dyDescent="0.2">
      <c r="A830" s="59">
        <v>49279</v>
      </c>
      <c r="B830" s="35" t="str">
        <f>IF($A830&gt;=$F$2,VLOOKUP($A830,'IPCA-E'!$A$3:$F$1000,3,FALSE),VLOOKUP($A830,FADT!$A$3:$C$1000,3,FALSE))</f>
        <v/>
      </c>
      <c r="C830" s="40" t="str">
        <f>IF($A830&gt;=$F$2,VLOOKUP($A830,'IPCA-E'!$A$3:$F$1000,4,FALSE),VLOOKUP($A830,FADT!$A$3:$C$1000,2,FALSE))</f>
        <v/>
      </c>
      <c r="D830" s="35">
        <f t="shared" si="27"/>
        <v>1</v>
      </c>
      <c r="I830" s="24">
        <v>828</v>
      </c>
      <c r="J830" s="38" t="str">
        <f t="shared" ca="1" si="26"/>
        <v/>
      </c>
      <c r="K830" s="39">
        <f ca="1">IF(J830&gt;$J$2,1,IF(B830=B831,1*K831,B830*K831)/VLOOKUP(J830,Moeda!A$3:D$24,4,TRUE))</f>
        <v>1</v>
      </c>
      <c r="L830" s="18" t="e">
        <f ca="1">VLOOKUP(J830,Moeda!A$3:D$24,4,TRUE)</f>
        <v>#N/A</v>
      </c>
    </row>
    <row r="831" spans="1:12" ht="20.100000000000001" customHeight="1" x14ac:dyDescent="0.2">
      <c r="A831" s="59">
        <v>49310</v>
      </c>
      <c r="B831" s="35" t="str">
        <f>IF($A831&gt;=$F$2,VLOOKUP($A831,'IPCA-E'!$A$3:$F$1000,3,FALSE),VLOOKUP($A831,FADT!$A$3:$C$1000,3,FALSE))</f>
        <v/>
      </c>
      <c r="C831" s="40" t="str">
        <f>IF($A831&gt;=$F$2,VLOOKUP($A831,'IPCA-E'!$A$3:$F$1000,4,FALSE),VLOOKUP($A831,FADT!$A$3:$C$1000,2,FALSE))</f>
        <v/>
      </c>
      <c r="D831" s="35">
        <f t="shared" si="27"/>
        <v>1</v>
      </c>
      <c r="I831" s="24">
        <v>829</v>
      </c>
      <c r="J831" s="38" t="str">
        <f t="shared" ca="1" si="26"/>
        <v/>
      </c>
      <c r="K831" s="39">
        <f ca="1">IF(J831&gt;$J$2,1,IF(B831=B832,1*K832,B831*K832)/VLOOKUP(J831,Moeda!A$3:D$24,4,TRUE))</f>
        <v>1</v>
      </c>
      <c r="L831" s="18" t="e">
        <f ca="1">VLOOKUP(J831,Moeda!A$3:D$24,4,TRUE)</f>
        <v>#N/A</v>
      </c>
    </row>
    <row r="832" spans="1:12" ht="20.100000000000001" customHeight="1" x14ac:dyDescent="0.2">
      <c r="A832" s="59">
        <v>49341</v>
      </c>
      <c r="B832" s="35" t="str">
        <f>IF($A832&gt;=$F$2,VLOOKUP($A832,'IPCA-E'!$A$3:$F$1000,3,FALSE),VLOOKUP($A832,FADT!$A$3:$C$1000,3,FALSE))</f>
        <v/>
      </c>
      <c r="C832" s="40" t="str">
        <f>IF($A832&gt;=$F$2,VLOOKUP($A832,'IPCA-E'!$A$3:$F$1000,4,FALSE),VLOOKUP($A832,FADT!$A$3:$C$1000,2,FALSE))</f>
        <v/>
      </c>
      <c r="D832" s="35">
        <f t="shared" si="27"/>
        <v>1</v>
      </c>
      <c r="I832" s="24">
        <v>830</v>
      </c>
      <c r="J832" s="38" t="str">
        <f t="shared" ca="1" si="26"/>
        <v/>
      </c>
      <c r="K832" s="39">
        <f ca="1">IF(J832&gt;$J$2,1,IF(B832=B833,1*K833,B832*K833)/VLOOKUP(J832,Moeda!A$3:D$24,4,TRUE))</f>
        <v>1</v>
      </c>
      <c r="L832" s="18" t="e">
        <f ca="1">VLOOKUP(J832,Moeda!A$3:D$24,4,TRUE)</f>
        <v>#N/A</v>
      </c>
    </row>
    <row r="833" spans="1:12" ht="20.100000000000001" customHeight="1" x14ac:dyDescent="0.2">
      <c r="A833" s="59">
        <v>49369</v>
      </c>
      <c r="B833" s="35" t="str">
        <f>IF($A833&gt;=$F$2,VLOOKUP($A833,'IPCA-E'!$A$3:$F$1000,3,FALSE),VLOOKUP($A833,FADT!$A$3:$C$1000,3,FALSE))</f>
        <v/>
      </c>
      <c r="C833" s="40" t="str">
        <f>IF($A833&gt;=$F$2,VLOOKUP($A833,'IPCA-E'!$A$3:$F$1000,4,FALSE),VLOOKUP($A833,FADT!$A$3:$C$1000,2,FALSE))</f>
        <v/>
      </c>
      <c r="D833" s="35">
        <f t="shared" si="27"/>
        <v>1</v>
      </c>
      <c r="I833" s="24">
        <v>831</v>
      </c>
      <c r="J833" s="38" t="str">
        <f t="shared" ca="1" si="26"/>
        <v/>
      </c>
      <c r="K833" s="39">
        <f ca="1">IF(J833&gt;$J$2,1,IF(B833=B834,1*K834,B833*K834)/VLOOKUP(J833,Moeda!A$3:D$24,4,TRUE))</f>
        <v>1</v>
      </c>
      <c r="L833" s="18" t="e">
        <f ca="1">VLOOKUP(J833,Moeda!A$3:D$24,4,TRUE)</f>
        <v>#N/A</v>
      </c>
    </row>
    <row r="834" spans="1:12" ht="20.100000000000001" customHeight="1" x14ac:dyDescent="0.2">
      <c r="A834" s="59">
        <v>49400</v>
      </c>
      <c r="B834" s="35" t="str">
        <f>IF($A834&gt;=$F$2,VLOOKUP($A834,'IPCA-E'!$A$3:$F$1000,3,FALSE),VLOOKUP($A834,FADT!$A$3:$C$1000,3,FALSE))</f>
        <v/>
      </c>
      <c r="C834" s="40" t="str">
        <f>IF($A834&gt;=$F$2,VLOOKUP($A834,'IPCA-E'!$A$3:$F$1000,4,FALSE),VLOOKUP($A834,FADT!$A$3:$C$1000,2,FALSE))</f>
        <v/>
      </c>
      <c r="D834" s="35">
        <f t="shared" si="27"/>
        <v>1</v>
      </c>
      <c r="I834" s="24">
        <v>832</v>
      </c>
      <c r="J834" s="38" t="str">
        <f t="shared" ca="1" si="26"/>
        <v/>
      </c>
      <c r="K834" s="39">
        <f ca="1">IF(J834&gt;$J$2,1,IF(B834=B835,1*K835,B834*K835)/VLOOKUP(J834,Moeda!A$3:D$24,4,TRUE))</f>
        <v>1</v>
      </c>
      <c r="L834" s="18" t="e">
        <f ca="1">VLOOKUP(J834,Moeda!A$3:D$24,4,TRUE)</f>
        <v>#N/A</v>
      </c>
    </row>
    <row r="835" spans="1:12" ht="20.100000000000001" customHeight="1" x14ac:dyDescent="0.2">
      <c r="A835" s="59">
        <v>49430</v>
      </c>
      <c r="B835" s="35" t="str">
        <f>IF($A835&gt;=$F$2,VLOOKUP($A835,'IPCA-E'!$A$3:$F$1000,3,FALSE),VLOOKUP($A835,FADT!$A$3:$C$1000,3,FALSE))</f>
        <v/>
      </c>
      <c r="C835" s="40" t="str">
        <f>IF($A835&gt;=$F$2,VLOOKUP($A835,'IPCA-E'!$A$3:$F$1000,4,FALSE),VLOOKUP($A835,FADT!$A$3:$C$1000,2,FALSE))</f>
        <v/>
      </c>
      <c r="D835" s="35">
        <f t="shared" si="27"/>
        <v>1</v>
      </c>
      <c r="I835" s="24">
        <v>833</v>
      </c>
      <c r="J835" s="38" t="str">
        <f t="shared" ref="J835:J898" ca="1" si="28">IF(CELL("tipo",B835)="v",A835,"")</f>
        <v/>
      </c>
      <c r="K835" s="39">
        <f ca="1">IF(J835&gt;$J$2,1,IF(B835=B836,1*K836,B835*K836)/VLOOKUP(J835,Moeda!A$3:D$24,4,TRUE))</f>
        <v>1</v>
      </c>
      <c r="L835" s="18" t="e">
        <f ca="1">VLOOKUP(J835,Moeda!A$3:D$24,4,TRUE)</f>
        <v>#N/A</v>
      </c>
    </row>
    <row r="836" spans="1:12" ht="20.100000000000001" customHeight="1" x14ac:dyDescent="0.2">
      <c r="A836" s="59">
        <v>49461</v>
      </c>
      <c r="B836" s="35" t="str">
        <f>IF($A836&gt;=$F$2,VLOOKUP($A836,'IPCA-E'!$A$3:$F$1000,3,FALSE),VLOOKUP($A836,FADT!$A$3:$C$1000,3,FALSE))</f>
        <v/>
      </c>
      <c r="C836" s="40" t="str">
        <f>IF($A836&gt;=$F$2,VLOOKUP($A836,'IPCA-E'!$A$3:$F$1000,4,FALSE),VLOOKUP($A836,FADT!$A$3:$C$1000,2,FALSE))</f>
        <v/>
      </c>
      <c r="D836" s="35">
        <f t="shared" si="27"/>
        <v>1</v>
      </c>
      <c r="I836" s="24">
        <v>834</v>
      </c>
      <c r="J836" s="38" t="str">
        <f t="shared" ca="1" si="28"/>
        <v/>
      </c>
      <c r="K836" s="39">
        <f ca="1">IF(J836&gt;$J$2,1,IF(B836=B837,1*K837,B836*K837)/VLOOKUP(J836,Moeda!A$3:D$24,4,TRUE))</f>
        <v>1</v>
      </c>
      <c r="L836" s="18" t="e">
        <f ca="1">VLOOKUP(J836,Moeda!A$3:D$24,4,TRUE)</f>
        <v>#N/A</v>
      </c>
    </row>
    <row r="837" spans="1:12" ht="20.100000000000001" customHeight="1" x14ac:dyDescent="0.2">
      <c r="A837" s="59">
        <v>49491</v>
      </c>
      <c r="B837" s="35" t="str">
        <f>IF($A837&gt;=$F$2,VLOOKUP($A837,'IPCA-E'!$A$3:$F$1000,3,FALSE),VLOOKUP($A837,FADT!$A$3:$C$1000,3,FALSE))</f>
        <v/>
      </c>
      <c r="C837" s="40" t="str">
        <f>IF($A837&gt;=$F$2,VLOOKUP($A837,'IPCA-E'!$A$3:$F$1000,4,FALSE),VLOOKUP($A837,FADT!$A$3:$C$1000,2,FALSE))</f>
        <v/>
      </c>
      <c r="D837" s="35">
        <f t="shared" si="27"/>
        <v>1</v>
      </c>
      <c r="I837" s="24">
        <v>835</v>
      </c>
      <c r="J837" s="38" t="str">
        <f t="shared" ca="1" si="28"/>
        <v/>
      </c>
      <c r="K837" s="39">
        <f ca="1">IF(J837&gt;$J$2,1,IF(B837=B838,1*K838,B837*K838)/VLOOKUP(J837,Moeda!A$3:D$24,4,TRUE))</f>
        <v>1</v>
      </c>
      <c r="L837" s="18" t="e">
        <f ca="1">VLOOKUP(J837,Moeda!A$3:D$24,4,TRUE)</f>
        <v>#N/A</v>
      </c>
    </row>
    <row r="838" spans="1:12" ht="20.100000000000001" customHeight="1" x14ac:dyDescent="0.2">
      <c r="A838" s="59">
        <v>49522</v>
      </c>
      <c r="B838" s="35" t="str">
        <f>IF($A838&gt;=$F$2,VLOOKUP($A838,'IPCA-E'!$A$3:$F$1000,3,FALSE),VLOOKUP($A838,FADT!$A$3:$C$1000,3,FALSE))</f>
        <v/>
      </c>
      <c r="C838" s="40" t="str">
        <f>IF($A838&gt;=$F$2,VLOOKUP($A838,'IPCA-E'!$A$3:$F$1000,4,FALSE),VLOOKUP($A838,FADT!$A$3:$C$1000,2,FALSE))</f>
        <v/>
      </c>
      <c r="D838" s="35">
        <f t="shared" si="27"/>
        <v>1</v>
      </c>
      <c r="I838" s="24">
        <v>836</v>
      </c>
      <c r="J838" s="38" t="str">
        <f t="shared" ca="1" si="28"/>
        <v/>
      </c>
      <c r="K838" s="39">
        <f ca="1">IF(J838&gt;$J$2,1,IF(B838=B839,1*K839,B838*K839)/VLOOKUP(J838,Moeda!A$3:D$24,4,TRUE))</f>
        <v>1</v>
      </c>
      <c r="L838" s="18" t="e">
        <f ca="1">VLOOKUP(J838,Moeda!A$3:D$24,4,TRUE)</f>
        <v>#N/A</v>
      </c>
    </row>
    <row r="839" spans="1:12" ht="20.100000000000001" customHeight="1" x14ac:dyDescent="0.2">
      <c r="A839" s="59">
        <v>49553</v>
      </c>
      <c r="B839" s="35" t="str">
        <f>IF($A839&gt;=$F$2,VLOOKUP($A839,'IPCA-E'!$A$3:$F$1000,3,FALSE),VLOOKUP($A839,FADT!$A$3:$C$1000,3,FALSE))</f>
        <v/>
      </c>
      <c r="C839" s="40" t="str">
        <f>IF($A839&gt;=$F$2,VLOOKUP($A839,'IPCA-E'!$A$3:$F$1000,4,FALSE),VLOOKUP($A839,FADT!$A$3:$C$1000,2,FALSE))</f>
        <v/>
      </c>
      <c r="D839" s="35">
        <f t="shared" si="27"/>
        <v>1</v>
      </c>
      <c r="I839" s="24">
        <v>837</v>
      </c>
      <c r="J839" s="38" t="str">
        <f t="shared" ca="1" si="28"/>
        <v/>
      </c>
      <c r="K839" s="39">
        <f ca="1">IF(J839&gt;$J$2,1,IF(B839=B840,1*K840,B839*K840)/VLOOKUP(J839,Moeda!A$3:D$24,4,TRUE))</f>
        <v>1</v>
      </c>
      <c r="L839" s="18" t="e">
        <f ca="1">VLOOKUP(J839,Moeda!A$3:D$24,4,TRUE)</f>
        <v>#N/A</v>
      </c>
    </row>
    <row r="840" spans="1:12" ht="20.100000000000001" customHeight="1" x14ac:dyDescent="0.2">
      <c r="A840" s="59">
        <v>49583</v>
      </c>
      <c r="B840" s="35" t="str">
        <f>IF($A840&gt;=$F$2,VLOOKUP($A840,'IPCA-E'!$A$3:$F$1000,3,FALSE),VLOOKUP($A840,FADT!$A$3:$C$1000,3,FALSE))</f>
        <v/>
      </c>
      <c r="C840" s="40" t="str">
        <f>IF($A840&gt;=$F$2,VLOOKUP($A840,'IPCA-E'!$A$3:$F$1000,4,FALSE),VLOOKUP($A840,FADT!$A$3:$C$1000,2,FALSE))</f>
        <v/>
      </c>
      <c r="D840" s="35">
        <f t="shared" si="27"/>
        <v>1</v>
      </c>
      <c r="I840" s="24">
        <v>838</v>
      </c>
      <c r="J840" s="38" t="str">
        <f t="shared" ca="1" si="28"/>
        <v/>
      </c>
      <c r="K840" s="39">
        <f ca="1">IF(J840&gt;$J$2,1,IF(B840=B841,1*K841,B840*K841)/VLOOKUP(J840,Moeda!A$3:D$24,4,TRUE))</f>
        <v>1</v>
      </c>
      <c r="L840" s="18" t="e">
        <f ca="1">VLOOKUP(J840,Moeda!A$3:D$24,4,TRUE)</f>
        <v>#N/A</v>
      </c>
    </row>
    <row r="841" spans="1:12" ht="20.100000000000001" customHeight="1" x14ac:dyDescent="0.2">
      <c r="I841" s="24">
        <v>839</v>
      </c>
      <c r="J841" s="38" t="str">
        <f t="shared" ca="1" si="28"/>
        <v/>
      </c>
      <c r="K841" s="39">
        <f ca="1">IF(J841&gt;$J$2,1,IF(B841=B842,1*K842,B841*K842)/VLOOKUP(J841,Moeda!A$3:D$24,4,TRUE))</f>
        <v>1</v>
      </c>
      <c r="L841" s="18" t="e">
        <f ca="1">VLOOKUP(J841,Moeda!A$3:D$24,4,TRUE)</f>
        <v>#N/A</v>
      </c>
    </row>
    <row r="842" spans="1:12" ht="20.100000000000001" customHeight="1" x14ac:dyDescent="0.2">
      <c r="I842" s="24">
        <v>840</v>
      </c>
      <c r="J842" s="38" t="str">
        <f t="shared" ca="1" si="28"/>
        <v/>
      </c>
      <c r="K842" s="39">
        <f ca="1">IF(J842&gt;$J$2,1,IF(B842=B843,1*K843,B842*K843)/VLOOKUP(J842,Moeda!A$3:D$24,4,TRUE))</f>
        <v>1</v>
      </c>
      <c r="L842" s="18" t="e">
        <f ca="1">VLOOKUP(J842,Moeda!A$3:D$24,4,TRUE)</f>
        <v>#N/A</v>
      </c>
    </row>
    <row r="843" spans="1:12" ht="20.100000000000001" customHeight="1" x14ac:dyDescent="0.2">
      <c r="I843" s="24">
        <v>841</v>
      </c>
      <c r="J843" s="38" t="str">
        <f t="shared" ca="1" si="28"/>
        <v/>
      </c>
      <c r="K843" s="39">
        <f ca="1">IF(J843&gt;$J$2,1,IF(B843=B844,1*K844,B843*K844)/VLOOKUP(J843,Moeda!A$3:D$24,4,TRUE))</f>
        <v>1</v>
      </c>
      <c r="L843" s="18" t="e">
        <f ca="1">VLOOKUP(J843,Moeda!A$3:D$24,4,TRUE)</f>
        <v>#N/A</v>
      </c>
    </row>
    <row r="844" spans="1:12" ht="20.100000000000001" customHeight="1" x14ac:dyDescent="0.2">
      <c r="I844" s="24">
        <v>842</v>
      </c>
      <c r="J844" s="38" t="str">
        <f t="shared" ca="1" si="28"/>
        <v/>
      </c>
      <c r="K844" s="39">
        <f ca="1">IF(J844&gt;$J$2,1,IF(B844=B845,1*K845,B844*K845)/VLOOKUP(J844,Moeda!A$3:D$24,4,TRUE))</f>
        <v>1</v>
      </c>
      <c r="L844" s="18" t="e">
        <f ca="1">VLOOKUP(J844,Moeda!A$3:D$24,4,TRUE)</f>
        <v>#N/A</v>
      </c>
    </row>
    <row r="845" spans="1:12" ht="20.100000000000001" customHeight="1" x14ac:dyDescent="0.2">
      <c r="I845" s="24">
        <v>843</v>
      </c>
      <c r="J845" s="38" t="str">
        <f t="shared" ca="1" si="28"/>
        <v/>
      </c>
      <c r="K845" s="39">
        <f ca="1">IF(J845&gt;$J$2,1,IF(B845=B846,1*K846,B845*K846)/VLOOKUP(J845,Moeda!A$3:D$24,4,TRUE))</f>
        <v>1</v>
      </c>
      <c r="L845" s="18" t="e">
        <f ca="1">VLOOKUP(J845,Moeda!A$3:D$24,4,TRUE)</f>
        <v>#N/A</v>
      </c>
    </row>
    <row r="846" spans="1:12" ht="20.100000000000001" customHeight="1" x14ac:dyDescent="0.2">
      <c r="I846" s="24">
        <v>844</v>
      </c>
      <c r="J846" s="38" t="str">
        <f t="shared" ca="1" si="28"/>
        <v/>
      </c>
      <c r="K846" s="39">
        <f ca="1">IF(J846&gt;$J$2,1,IF(B846=B847,1*K847,B846*K847)/VLOOKUP(J846,Moeda!A$3:D$24,4,TRUE))</f>
        <v>1</v>
      </c>
      <c r="L846" s="18" t="e">
        <f ca="1">VLOOKUP(J846,Moeda!A$3:D$24,4,TRUE)</f>
        <v>#N/A</v>
      </c>
    </row>
    <row r="847" spans="1:12" ht="20.100000000000001" customHeight="1" x14ac:dyDescent="0.2">
      <c r="I847" s="24">
        <v>845</v>
      </c>
      <c r="J847" s="38" t="str">
        <f t="shared" ca="1" si="28"/>
        <v/>
      </c>
      <c r="K847" s="39">
        <f ca="1">IF(J847&gt;$J$2,1,IF(B847=B848,1*K848,B847*K848)/VLOOKUP(J847,Moeda!A$3:D$24,4,TRUE))</f>
        <v>1</v>
      </c>
      <c r="L847" s="18" t="e">
        <f ca="1">VLOOKUP(J847,Moeda!A$3:D$24,4,TRUE)</f>
        <v>#N/A</v>
      </c>
    </row>
    <row r="848" spans="1:12" ht="20.100000000000001" customHeight="1" x14ac:dyDescent="0.2">
      <c r="I848" s="24">
        <v>846</v>
      </c>
      <c r="J848" s="38" t="str">
        <f t="shared" ca="1" si="28"/>
        <v/>
      </c>
      <c r="K848" s="39">
        <f ca="1">IF(J848&gt;$J$2,1,IF(B848=B849,1*K849,B848*K849)/VLOOKUP(J848,Moeda!A$3:D$24,4,TRUE))</f>
        <v>1</v>
      </c>
      <c r="L848" s="18" t="e">
        <f ca="1">VLOOKUP(J848,Moeda!A$3:D$24,4,TRUE)</f>
        <v>#N/A</v>
      </c>
    </row>
    <row r="849" spans="9:12" ht="20.100000000000001" customHeight="1" x14ac:dyDescent="0.2">
      <c r="I849" s="24">
        <v>847</v>
      </c>
      <c r="J849" s="38" t="str">
        <f t="shared" ca="1" si="28"/>
        <v/>
      </c>
      <c r="K849" s="39">
        <f ca="1">IF(J849&gt;$J$2,1,IF(B849=B850,1*K850,B849*K850)/VLOOKUP(J849,Moeda!A$3:D$24,4,TRUE))</f>
        <v>1</v>
      </c>
      <c r="L849" s="18" t="e">
        <f ca="1">VLOOKUP(J849,Moeda!A$3:D$24,4,TRUE)</f>
        <v>#N/A</v>
      </c>
    </row>
    <row r="850" spans="9:12" ht="20.100000000000001" customHeight="1" x14ac:dyDescent="0.2">
      <c r="I850" s="24">
        <v>848</v>
      </c>
      <c r="J850" s="38" t="str">
        <f t="shared" ca="1" si="28"/>
        <v/>
      </c>
      <c r="K850" s="39">
        <f ca="1">IF(J850&gt;$J$2,1,IF(B850=B851,1*K851,B850*K851)/VLOOKUP(J850,Moeda!A$3:D$24,4,TRUE))</f>
        <v>1</v>
      </c>
      <c r="L850" s="18" t="e">
        <f ca="1">VLOOKUP(J850,Moeda!A$3:D$24,4,TRUE)</f>
        <v>#N/A</v>
      </c>
    </row>
    <row r="851" spans="9:12" ht="20.100000000000001" customHeight="1" x14ac:dyDescent="0.2">
      <c r="I851" s="24">
        <v>849</v>
      </c>
      <c r="J851" s="38" t="str">
        <f t="shared" ca="1" si="28"/>
        <v/>
      </c>
      <c r="K851" s="39">
        <f ca="1">IF(J851&gt;$J$2,1,IF(B851=B852,1*K852,B851*K852)/VLOOKUP(J851,Moeda!A$3:D$24,4,TRUE))</f>
        <v>1</v>
      </c>
      <c r="L851" s="18" t="e">
        <f ca="1">VLOOKUP(J851,Moeda!A$3:D$24,4,TRUE)</f>
        <v>#N/A</v>
      </c>
    </row>
    <row r="852" spans="9:12" ht="20.100000000000001" customHeight="1" x14ac:dyDescent="0.2">
      <c r="I852" s="24">
        <v>850</v>
      </c>
      <c r="J852" s="38" t="str">
        <f t="shared" ca="1" si="28"/>
        <v/>
      </c>
      <c r="K852" s="39">
        <f ca="1">IF(J852&gt;$J$2,1,IF(B852=B853,1*K853,B852*K853)/VLOOKUP(J852,Moeda!A$3:D$24,4,TRUE))</f>
        <v>1</v>
      </c>
      <c r="L852" s="18" t="e">
        <f ca="1">VLOOKUP(J852,Moeda!A$3:D$24,4,TRUE)</f>
        <v>#N/A</v>
      </c>
    </row>
    <row r="853" spans="9:12" ht="20.100000000000001" customHeight="1" x14ac:dyDescent="0.2">
      <c r="I853" s="24">
        <v>851</v>
      </c>
      <c r="J853" s="38" t="str">
        <f t="shared" ca="1" si="28"/>
        <v/>
      </c>
      <c r="K853" s="39">
        <f ca="1">IF(J853&gt;$J$2,1,IF(B853=B854,1*K854,B853*K854)/VLOOKUP(J853,Moeda!A$3:D$24,4,TRUE))</f>
        <v>1</v>
      </c>
      <c r="L853" s="18" t="e">
        <f ca="1">VLOOKUP(J853,Moeda!A$3:D$24,4,TRUE)</f>
        <v>#N/A</v>
      </c>
    </row>
    <row r="854" spans="9:12" ht="20.100000000000001" customHeight="1" x14ac:dyDescent="0.2">
      <c r="I854" s="24">
        <v>852</v>
      </c>
      <c r="J854" s="38" t="str">
        <f t="shared" ca="1" si="28"/>
        <v/>
      </c>
      <c r="K854" s="39">
        <f ca="1">IF(J854&gt;$J$2,1,IF(B854=B855,1*K855,B854*K855)/VLOOKUP(J854,Moeda!A$3:D$24,4,TRUE))</f>
        <v>1</v>
      </c>
      <c r="L854" s="18" t="e">
        <f ca="1">VLOOKUP(J854,Moeda!A$3:D$24,4,TRUE)</f>
        <v>#N/A</v>
      </c>
    </row>
    <row r="855" spans="9:12" ht="20.100000000000001" customHeight="1" x14ac:dyDescent="0.2">
      <c r="I855" s="24">
        <v>853</v>
      </c>
      <c r="J855" s="38" t="str">
        <f t="shared" ca="1" si="28"/>
        <v/>
      </c>
      <c r="K855" s="39">
        <f ca="1">IF(J855&gt;$J$2,1,IF(B855=B856,1*K856,B855*K856)/VLOOKUP(J855,Moeda!A$3:D$24,4,TRUE))</f>
        <v>1</v>
      </c>
      <c r="L855" s="18" t="e">
        <f ca="1">VLOOKUP(J855,Moeda!A$3:D$24,4,TRUE)</f>
        <v>#N/A</v>
      </c>
    </row>
    <row r="856" spans="9:12" ht="20.100000000000001" customHeight="1" x14ac:dyDescent="0.2">
      <c r="I856" s="24">
        <v>854</v>
      </c>
      <c r="J856" s="38" t="str">
        <f t="shared" ca="1" si="28"/>
        <v/>
      </c>
      <c r="K856" s="39">
        <f ca="1">IF(J856&gt;$J$2,1,IF(B856=B857,1*K857,B856*K857)/VLOOKUP(J856,Moeda!A$3:D$24,4,TRUE))</f>
        <v>1</v>
      </c>
      <c r="L856" s="18" t="e">
        <f ca="1">VLOOKUP(J856,Moeda!A$3:D$24,4,TRUE)</f>
        <v>#N/A</v>
      </c>
    </row>
    <row r="857" spans="9:12" ht="20.100000000000001" customHeight="1" x14ac:dyDescent="0.2">
      <c r="I857" s="24">
        <v>855</v>
      </c>
      <c r="J857" s="38" t="str">
        <f t="shared" ca="1" si="28"/>
        <v/>
      </c>
      <c r="K857" s="39">
        <f ca="1">IF(J857&gt;$J$2,1,IF(B857=B858,1*K858,B857*K858)/VLOOKUP(J857,Moeda!A$3:D$24,4,TRUE))</f>
        <v>1</v>
      </c>
      <c r="L857" s="18" t="e">
        <f ca="1">VLOOKUP(J857,Moeda!A$3:D$24,4,TRUE)</f>
        <v>#N/A</v>
      </c>
    </row>
    <row r="858" spans="9:12" ht="20.100000000000001" customHeight="1" x14ac:dyDescent="0.2">
      <c r="I858" s="24">
        <v>856</v>
      </c>
      <c r="J858" s="38" t="str">
        <f t="shared" ca="1" si="28"/>
        <v/>
      </c>
      <c r="K858" s="39">
        <f ca="1">IF(J858&gt;$J$2,1,IF(B858=B859,1*K859,B858*K859)/VLOOKUP(J858,Moeda!A$3:D$24,4,TRUE))</f>
        <v>1</v>
      </c>
      <c r="L858" s="18" t="e">
        <f ca="1">VLOOKUP(J858,Moeda!A$3:D$24,4,TRUE)</f>
        <v>#N/A</v>
      </c>
    </row>
    <row r="859" spans="9:12" ht="20.100000000000001" customHeight="1" x14ac:dyDescent="0.2">
      <c r="I859" s="24">
        <v>857</v>
      </c>
      <c r="J859" s="38" t="str">
        <f t="shared" ca="1" si="28"/>
        <v/>
      </c>
      <c r="K859" s="39">
        <f ca="1">IF(J859&gt;$J$2,1,IF(B859=B860,1*K860,B859*K860)/VLOOKUP(J859,Moeda!A$3:D$24,4,TRUE))</f>
        <v>1</v>
      </c>
      <c r="L859" s="18" t="e">
        <f ca="1">VLOOKUP(J859,Moeda!A$3:D$24,4,TRUE)</f>
        <v>#N/A</v>
      </c>
    </row>
    <row r="860" spans="9:12" ht="20.100000000000001" customHeight="1" x14ac:dyDescent="0.2">
      <c r="I860" s="24">
        <v>858</v>
      </c>
      <c r="J860" s="38" t="str">
        <f t="shared" ca="1" si="28"/>
        <v/>
      </c>
      <c r="K860" s="39">
        <f ca="1">IF(J860&gt;$J$2,1,IF(B860=B861,1*K861,B860*K861)/VLOOKUP(J860,Moeda!A$3:D$24,4,TRUE))</f>
        <v>1</v>
      </c>
      <c r="L860" s="18" t="e">
        <f ca="1">VLOOKUP(J860,Moeda!A$3:D$24,4,TRUE)</f>
        <v>#N/A</v>
      </c>
    </row>
    <row r="861" spans="9:12" ht="20.100000000000001" customHeight="1" x14ac:dyDescent="0.2">
      <c r="I861" s="24">
        <v>859</v>
      </c>
      <c r="J861" s="38" t="str">
        <f t="shared" ca="1" si="28"/>
        <v/>
      </c>
      <c r="K861" s="39">
        <f ca="1">IF(J861&gt;$J$2,1,IF(B861=B862,1*K862,B861*K862)/VLOOKUP(J861,Moeda!A$3:D$24,4,TRUE))</f>
        <v>1</v>
      </c>
      <c r="L861" s="18" t="e">
        <f ca="1">VLOOKUP(J861,Moeda!A$3:D$24,4,TRUE)</f>
        <v>#N/A</v>
      </c>
    </row>
    <row r="862" spans="9:12" ht="20.100000000000001" customHeight="1" x14ac:dyDescent="0.2">
      <c r="I862" s="24">
        <v>860</v>
      </c>
      <c r="J862" s="38" t="str">
        <f t="shared" ca="1" si="28"/>
        <v/>
      </c>
      <c r="K862" s="39">
        <f ca="1">IF(J862&gt;$J$2,1,IF(B862=B863,1*K863,B862*K863)/VLOOKUP(J862,Moeda!A$3:D$24,4,TRUE))</f>
        <v>1</v>
      </c>
      <c r="L862" s="18" t="e">
        <f ca="1">VLOOKUP(J862,Moeda!A$3:D$24,4,TRUE)</f>
        <v>#N/A</v>
      </c>
    </row>
    <row r="863" spans="9:12" ht="20.100000000000001" customHeight="1" x14ac:dyDescent="0.2">
      <c r="I863" s="24">
        <v>861</v>
      </c>
      <c r="J863" s="38" t="str">
        <f t="shared" ca="1" si="28"/>
        <v/>
      </c>
      <c r="K863" s="39">
        <f ca="1">IF(J863&gt;$J$2,1,IF(B863=B864,1*K864,B863*K864)/VLOOKUP(J863,Moeda!A$3:D$24,4,TRUE))</f>
        <v>1</v>
      </c>
      <c r="L863" s="18" t="e">
        <f ca="1">VLOOKUP(J863,Moeda!A$3:D$24,4,TRUE)</f>
        <v>#N/A</v>
      </c>
    </row>
    <row r="864" spans="9:12" ht="20.100000000000001" customHeight="1" x14ac:dyDescent="0.2">
      <c r="I864" s="24">
        <v>862</v>
      </c>
      <c r="J864" s="38" t="str">
        <f t="shared" ca="1" si="28"/>
        <v/>
      </c>
      <c r="K864" s="39">
        <f ca="1">IF(J864&gt;$J$2,1,IF(B864=B865,1*K865,B864*K865)/VLOOKUP(J864,Moeda!A$3:D$24,4,TRUE))</f>
        <v>1</v>
      </c>
      <c r="L864" s="18" t="e">
        <f ca="1">VLOOKUP(J864,Moeda!A$3:D$24,4,TRUE)</f>
        <v>#N/A</v>
      </c>
    </row>
    <row r="865" spans="9:12" ht="20.100000000000001" customHeight="1" x14ac:dyDescent="0.2">
      <c r="I865" s="24">
        <v>863</v>
      </c>
      <c r="J865" s="38" t="str">
        <f t="shared" ca="1" si="28"/>
        <v/>
      </c>
      <c r="K865" s="39">
        <f ca="1">IF(J865&gt;$J$2,1,IF(B865=B866,1*K866,B865*K866)/VLOOKUP(J865,Moeda!A$3:D$24,4,TRUE))</f>
        <v>1</v>
      </c>
      <c r="L865" s="18" t="e">
        <f ca="1">VLOOKUP(J865,Moeda!A$3:D$24,4,TRUE)</f>
        <v>#N/A</v>
      </c>
    </row>
    <row r="866" spans="9:12" ht="20.100000000000001" customHeight="1" x14ac:dyDescent="0.2">
      <c r="I866" s="24">
        <v>864</v>
      </c>
      <c r="J866" s="38" t="str">
        <f t="shared" ca="1" si="28"/>
        <v/>
      </c>
      <c r="K866" s="39">
        <f ca="1">IF(J866&gt;$J$2,1,IF(B866=B867,1*K867,B866*K867)/VLOOKUP(J866,Moeda!A$3:D$24,4,TRUE))</f>
        <v>1</v>
      </c>
      <c r="L866" s="18" t="e">
        <f ca="1">VLOOKUP(J866,Moeda!A$3:D$24,4,TRUE)</f>
        <v>#N/A</v>
      </c>
    </row>
    <row r="867" spans="9:12" ht="20.100000000000001" customHeight="1" x14ac:dyDescent="0.2">
      <c r="I867" s="24">
        <v>865</v>
      </c>
      <c r="J867" s="38" t="str">
        <f t="shared" ca="1" si="28"/>
        <v/>
      </c>
      <c r="K867" s="39">
        <f ca="1">IF(J867&gt;$J$2,1,IF(B867=B868,1*K868,B867*K868)/VLOOKUP(J867,Moeda!A$3:D$24,4,TRUE))</f>
        <v>1</v>
      </c>
      <c r="L867" s="18" t="e">
        <f ca="1">VLOOKUP(J867,Moeda!A$3:D$24,4,TRUE)</f>
        <v>#N/A</v>
      </c>
    </row>
    <row r="868" spans="9:12" ht="15" customHeight="1" x14ac:dyDescent="0.2">
      <c r="I868" s="24">
        <v>866</v>
      </c>
      <c r="J868" s="38" t="str">
        <f t="shared" ca="1" si="28"/>
        <v/>
      </c>
      <c r="K868" s="39">
        <f ca="1">IF(J868&gt;$J$2,1,IF(B868=B869,1*K869,B868*K869)/VLOOKUP(J868,Moeda!A$3:D$24,4,TRUE))</f>
        <v>1</v>
      </c>
      <c r="L868" s="18" t="e">
        <f ca="1">VLOOKUP(J868,Moeda!A$3:D$24,4,TRUE)</f>
        <v>#N/A</v>
      </c>
    </row>
    <row r="869" spans="9:12" ht="15" customHeight="1" x14ac:dyDescent="0.2">
      <c r="I869" s="24">
        <v>867</v>
      </c>
      <c r="J869" s="38" t="str">
        <f t="shared" ca="1" si="28"/>
        <v/>
      </c>
      <c r="K869" s="39">
        <f ca="1">IF(J869&gt;$J$2,1,IF(B869=B870,1*K870,B869*K870)/VLOOKUP(J869,Moeda!A$3:D$24,4,TRUE))</f>
        <v>1</v>
      </c>
      <c r="L869" s="18" t="e">
        <f ca="1">VLOOKUP(J869,Moeda!A$3:D$24,4,TRUE)</f>
        <v>#N/A</v>
      </c>
    </row>
    <row r="870" spans="9:12" ht="15" customHeight="1" x14ac:dyDescent="0.2">
      <c r="I870" s="24">
        <v>868</v>
      </c>
      <c r="J870" s="38" t="str">
        <f t="shared" ca="1" si="28"/>
        <v/>
      </c>
      <c r="K870" s="39">
        <f ca="1">IF(J870&gt;$J$2,1,IF(B870=B871,1*K871,B870*K871)/VLOOKUP(J870,Moeda!A$3:D$24,4,TRUE))</f>
        <v>1</v>
      </c>
      <c r="L870" s="18" t="e">
        <f ca="1">VLOOKUP(J870,Moeda!A$3:D$24,4,TRUE)</f>
        <v>#N/A</v>
      </c>
    </row>
    <row r="871" spans="9:12" ht="15" customHeight="1" x14ac:dyDescent="0.2">
      <c r="I871" s="24">
        <v>869</v>
      </c>
      <c r="J871" s="38" t="str">
        <f t="shared" ca="1" si="28"/>
        <v/>
      </c>
      <c r="K871" s="39">
        <f ca="1">IF(J871&gt;$J$2,1,IF(B871=B872,1*K872,B871*K872)/VLOOKUP(J871,Moeda!A$3:D$24,4,TRUE))</f>
        <v>1</v>
      </c>
      <c r="L871" s="18" t="e">
        <f ca="1">VLOOKUP(J871,Moeda!A$3:D$24,4,TRUE)</f>
        <v>#N/A</v>
      </c>
    </row>
    <row r="872" spans="9:12" ht="15" customHeight="1" x14ac:dyDescent="0.2">
      <c r="I872" s="24">
        <v>870</v>
      </c>
      <c r="J872" s="38" t="str">
        <f t="shared" ca="1" si="28"/>
        <v/>
      </c>
      <c r="K872" s="39">
        <f ca="1">IF(J872&gt;$J$2,1,IF(B872=B873,1*K873,B872*K873)/VLOOKUP(J872,Moeda!A$3:D$24,4,TRUE))</f>
        <v>1</v>
      </c>
      <c r="L872" s="18" t="e">
        <f ca="1">VLOOKUP(J872,Moeda!A$3:D$24,4,TRUE)</f>
        <v>#N/A</v>
      </c>
    </row>
    <row r="873" spans="9:12" ht="15" customHeight="1" x14ac:dyDescent="0.2">
      <c r="I873" s="24">
        <v>871</v>
      </c>
      <c r="J873" s="38" t="str">
        <f t="shared" ca="1" si="28"/>
        <v/>
      </c>
      <c r="K873" s="39">
        <f ca="1">IF(J873&gt;$J$2,1,IF(B873=B874,1*K874,B873*K874)/VLOOKUP(J873,Moeda!A$3:D$24,4,TRUE))</f>
        <v>1</v>
      </c>
      <c r="L873" s="18" t="e">
        <f ca="1">VLOOKUP(J873,Moeda!A$3:D$24,4,TRUE)</f>
        <v>#N/A</v>
      </c>
    </row>
    <row r="874" spans="9:12" ht="15" customHeight="1" x14ac:dyDescent="0.2">
      <c r="I874" s="24">
        <v>872</v>
      </c>
      <c r="J874" s="38" t="str">
        <f t="shared" ca="1" si="28"/>
        <v/>
      </c>
      <c r="K874" s="39">
        <f ca="1">IF(J874&gt;$J$2,1,IF(B874=B875,1*K875,B874*K875)/VLOOKUP(J874,Moeda!A$3:D$24,4,TRUE))</f>
        <v>1</v>
      </c>
      <c r="L874" s="18" t="e">
        <f ca="1">VLOOKUP(J874,Moeda!A$3:D$24,4,TRUE)</f>
        <v>#N/A</v>
      </c>
    </row>
    <row r="875" spans="9:12" ht="15" customHeight="1" x14ac:dyDescent="0.2">
      <c r="I875" s="24">
        <v>873</v>
      </c>
      <c r="J875" s="38" t="str">
        <f t="shared" ca="1" si="28"/>
        <v/>
      </c>
      <c r="K875" s="39">
        <f ca="1">IF(J875&gt;$J$2,1,IF(B875=B876,1*K876,B875*K876)/VLOOKUP(J875,Moeda!A$3:D$24,4,TRUE))</f>
        <v>1</v>
      </c>
      <c r="L875" s="18" t="e">
        <f ca="1">VLOOKUP(J875,Moeda!A$3:D$24,4,TRUE)</f>
        <v>#N/A</v>
      </c>
    </row>
    <row r="876" spans="9:12" ht="15" customHeight="1" x14ac:dyDescent="0.2">
      <c r="I876" s="24">
        <v>874</v>
      </c>
      <c r="J876" s="38" t="str">
        <f t="shared" ca="1" si="28"/>
        <v/>
      </c>
      <c r="K876" s="39">
        <f ca="1">IF(J876&gt;$J$2,1,IF(B876=B877,1*K877,B876*K877)/VLOOKUP(J876,Moeda!A$3:D$24,4,TRUE))</f>
        <v>1</v>
      </c>
      <c r="L876" s="18" t="e">
        <f ca="1">VLOOKUP(J876,Moeda!A$3:D$24,4,TRUE)</f>
        <v>#N/A</v>
      </c>
    </row>
    <row r="877" spans="9:12" ht="15" customHeight="1" x14ac:dyDescent="0.2">
      <c r="I877" s="24">
        <v>875</v>
      </c>
      <c r="J877" s="38" t="str">
        <f t="shared" ca="1" si="28"/>
        <v/>
      </c>
      <c r="K877" s="39">
        <f ca="1">IF(J877&gt;$J$2,1,IF(B877=B878,1*K878,B877*K878)/VLOOKUP(J877,Moeda!A$3:D$24,4,TRUE))</f>
        <v>1</v>
      </c>
      <c r="L877" s="18" t="e">
        <f ca="1">VLOOKUP(J877,Moeda!A$3:D$24,4,TRUE)</f>
        <v>#N/A</v>
      </c>
    </row>
    <row r="878" spans="9:12" ht="15" customHeight="1" x14ac:dyDescent="0.2">
      <c r="I878" s="24">
        <v>876</v>
      </c>
      <c r="J878" s="38" t="str">
        <f t="shared" ca="1" si="28"/>
        <v/>
      </c>
      <c r="K878" s="39">
        <f ca="1">IF(J878&gt;$J$2,1,IF(B878=B879,1*K879,B878*K879)/VLOOKUP(J878,Moeda!A$3:D$24,4,TRUE))</f>
        <v>1</v>
      </c>
      <c r="L878" s="18" t="e">
        <f ca="1">VLOOKUP(J878,Moeda!A$3:D$24,4,TRUE)</f>
        <v>#N/A</v>
      </c>
    </row>
    <row r="879" spans="9:12" ht="15" customHeight="1" x14ac:dyDescent="0.2">
      <c r="I879" s="24">
        <v>877</v>
      </c>
      <c r="J879" s="38" t="str">
        <f t="shared" ca="1" si="28"/>
        <v/>
      </c>
      <c r="K879" s="39">
        <f ca="1">IF(J879&gt;$J$2,1,IF(B879=B880,1*K880,B879*K880)/VLOOKUP(J879,Moeda!A$3:D$24,4,TRUE))</f>
        <v>1</v>
      </c>
      <c r="L879" s="18" t="e">
        <f ca="1">VLOOKUP(J879,Moeda!A$3:D$24,4,TRUE)</f>
        <v>#N/A</v>
      </c>
    </row>
    <row r="880" spans="9:12" ht="15" customHeight="1" x14ac:dyDescent="0.2">
      <c r="I880" s="24">
        <v>878</v>
      </c>
      <c r="J880" s="38" t="str">
        <f t="shared" ca="1" si="28"/>
        <v/>
      </c>
      <c r="K880" s="39">
        <f ca="1">IF(J880&gt;$J$2,1,IF(B880=B881,1*K881,B880*K881)/VLOOKUP(J880,Moeda!A$3:D$24,4,TRUE))</f>
        <v>1</v>
      </c>
      <c r="L880" s="18" t="e">
        <f ca="1">VLOOKUP(J880,Moeda!A$3:D$24,4,TRUE)</f>
        <v>#N/A</v>
      </c>
    </row>
    <row r="881" spans="9:12" ht="15" customHeight="1" x14ac:dyDescent="0.2">
      <c r="I881" s="24">
        <v>879</v>
      </c>
      <c r="J881" s="38" t="str">
        <f t="shared" ca="1" si="28"/>
        <v/>
      </c>
      <c r="K881" s="39">
        <f ca="1">IF(J881&gt;$J$2,1,IF(B881=B882,1*K882,B881*K882)/VLOOKUP(J881,Moeda!A$3:D$24,4,TRUE))</f>
        <v>1</v>
      </c>
      <c r="L881" s="18" t="e">
        <f ca="1">VLOOKUP(J881,Moeda!A$3:D$24,4,TRUE)</f>
        <v>#N/A</v>
      </c>
    </row>
    <row r="882" spans="9:12" ht="15" customHeight="1" x14ac:dyDescent="0.2">
      <c r="I882" s="24">
        <v>880</v>
      </c>
      <c r="J882" s="38" t="str">
        <f t="shared" ca="1" si="28"/>
        <v/>
      </c>
      <c r="K882" s="39">
        <f ca="1">IF(J882&gt;$J$2,1,IF(B882=B883,1*K883,B882*K883)/VLOOKUP(J882,Moeda!A$3:D$24,4,TRUE))</f>
        <v>1</v>
      </c>
      <c r="L882" s="18" t="e">
        <f ca="1">VLOOKUP(J882,Moeda!A$3:D$24,4,TRUE)</f>
        <v>#N/A</v>
      </c>
    </row>
    <row r="883" spans="9:12" ht="15" customHeight="1" x14ac:dyDescent="0.2">
      <c r="I883" s="24">
        <v>881</v>
      </c>
      <c r="J883" s="38" t="str">
        <f t="shared" ca="1" si="28"/>
        <v/>
      </c>
      <c r="K883" s="39">
        <f ca="1">IF(J883&gt;$J$2,1,IF(B883=B884,1*K884,B883*K884)/VLOOKUP(J883,Moeda!A$3:D$24,4,TRUE))</f>
        <v>1</v>
      </c>
      <c r="L883" s="18" t="e">
        <f ca="1">VLOOKUP(J883,Moeda!A$3:D$24,4,TRUE)</f>
        <v>#N/A</v>
      </c>
    </row>
    <row r="884" spans="9:12" ht="15" customHeight="1" x14ac:dyDescent="0.2">
      <c r="I884" s="24">
        <v>882</v>
      </c>
      <c r="J884" s="38" t="str">
        <f t="shared" ca="1" si="28"/>
        <v/>
      </c>
      <c r="K884" s="39">
        <f ca="1">IF(J884&gt;$J$2,1,IF(B884=B885,1*K885,B884*K885)/VLOOKUP(J884,Moeda!A$3:D$24,4,TRUE))</f>
        <v>1</v>
      </c>
      <c r="L884" s="18" t="e">
        <f ca="1">VLOOKUP(J884,Moeda!A$3:D$24,4,TRUE)</f>
        <v>#N/A</v>
      </c>
    </row>
    <row r="885" spans="9:12" ht="15" customHeight="1" x14ac:dyDescent="0.2">
      <c r="I885" s="24">
        <v>883</v>
      </c>
      <c r="J885" s="38" t="str">
        <f t="shared" ca="1" si="28"/>
        <v/>
      </c>
      <c r="K885" s="39">
        <f ca="1">IF(J885&gt;$J$2,1,IF(B885=B886,1*K886,B885*K886)/VLOOKUP(J885,Moeda!A$3:D$24,4,TRUE))</f>
        <v>1</v>
      </c>
      <c r="L885" s="18" t="e">
        <f ca="1">VLOOKUP(J885,Moeda!A$3:D$24,4,TRUE)</f>
        <v>#N/A</v>
      </c>
    </row>
    <row r="886" spans="9:12" ht="15" customHeight="1" x14ac:dyDescent="0.2">
      <c r="I886" s="24">
        <v>884</v>
      </c>
      <c r="J886" s="38" t="str">
        <f t="shared" ca="1" si="28"/>
        <v/>
      </c>
      <c r="K886" s="39">
        <f ca="1">IF(J886&gt;$J$2,1,IF(B886=B887,1*K887,B886*K887)/VLOOKUP(J886,Moeda!A$3:D$24,4,TRUE))</f>
        <v>1</v>
      </c>
      <c r="L886" s="18" t="e">
        <f ca="1">VLOOKUP(J886,Moeda!A$3:D$24,4,TRUE)</f>
        <v>#N/A</v>
      </c>
    </row>
    <row r="887" spans="9:12" ht="15" customHeight="1" x14ac:dyDescent="0.2">
      <c r="I887" s="24">
        <v>885</v>
      </c>
      <c r="J887" s="38" t="str">
        <f t="shared" ca="1" si="28"/>
        <v/>
      </c>
      <c r="K887" s="39">
        <f ca="1">IF(J887&gt;$J$2,1,IF(B887=B888,1*K888,B887*K888)/VLOOKUP(J887,Moeda!A$3:D$24,4,TRUE))</f>
        <v>1</v>
      </c>
      <c r="L887" s="18" t="e">
        <f ca="1">VLOOKUP(J887,Moeda!A$3:D$24,4,TRUE)</f>
        <v>#N/A</v>
      </c>
    </row>
    <row r="888" spans="9:12" ht="15" customHeight="1" x14ac:dyDescent="0.2">
      <c r="I888" s="24">
        <v>886</v>
      </c>
      <c r="J888" s="38" t="str">
        <f t="shared" ca="1" si="28"/>
        <v/>
      </c>
      <c r="K888" s="39">
        <f ca="1">IF(J888&gt;$J$2,1,IF(B888=B889,1*K889,B888*K889)/VLOOKUP(J888,Moeda!A$3:D$24,4,TRUE))</f>
        <v>1</v>
      </c>
      <c r="L888" s="18" t="e">
        <f ca="1">VLOOKUP(J888,Moeda!A$3:D$24,4,TRUE)</f>
        <v>#N/A</v>
      </c>
    </row>
    <row r="889" spans="9:12" ht="15" customHeight="1" x14ac:dyDescent="0.2">
      <c r="I889" s="24">
        <v>887</v>
      </c>
      <c r="J889" s="38" t="str">
        <f t="shared" ca="1" si="28"/>
        <v/>
      </c>
      <c r="K889" s="39">
        <f ca="1">IF(J889&gt;$J$2,1,IF(B889=B890,1*K890,B889*K890)/VLOOKUP(J889,Moeda!A$3:D$24,4,TRUE))</f>
        <v>1</v>
      </c>
      <c r="L889" s="18" t="e">
        <f ca="1">VLOOKUP(J889,Moeda!A$3:D$24,4,TRUE)</f>
        <v>#N/A</v>
      </c>
    </row>
    <row r="890" spans="9:12" ht="15" customHeight="1" x14ac:dyDescent="0.2">
      <c r="I890" s="24">
        <v>888</v>
      </c>
      <c r="J890" s="38" t="str">
        <f t="shared" ca="1" si="28"/>
        <v/>
      </c>
      <c r="K890" s="39">
        <f ca="1">IF(J890&gt;$J$2,1,IF(B890=B891,1*K891,B890*K891)/VLOOKUP(J890,Moeda!A$3:D$24,4,TRUE))</f>
        <v>1</v>
      </c>
      <c r="L890" s="18" t="e">
        <f ca="1">VLOOKUP(J890,Moeda!A$3:D$24,4,TRUE)</f>
        <v>#N/A</v>
      </c>
    </row>
    <row r="891" spans="9:12" ht="15" customHeight="1" x14ac:dyDescent="0.2">
      <c r="I891" s="24">
        <v>889</v>
      </c>
      <c r="J891" s="38" t="str">
        <f t="shared" ca="1" si="28"/>
        <v/>
      </c>
      <c r="K891" s="39">
        <f ca="1">IF(J891&gt;$J$2,1,IF(B891=B892,1*K892,B891*K892)/VLOOKUP(J891,Moeda!A$3:D$24,4,TRUE))</f>
        <v>1</v>
      </c>
      <c r="L891" s="18" t="e">
        <f ca="1">VLOOKUP(J891,Moeda!A$3:D$24,4,TRUE)</f>
        <v>#N/A</v>
      </c>
    </row>
    <row r="892" spans="9:12" ht="15" customHeight="1" x14ac:dyDescent="0.2">
      <c r="I892" s="24">
        <v>890</v>
      </c>
      <c r="J892" s="38" t="str">
        <f t="shared" ca="1" si="28"/>
        <v/>
      </c>
      <c r="K892" s="39">
        <f ca="1">IF(J892&gt;$J$2,1,IF(B892=B893,1*K893,B892*K893)/VLOOKUP(J892,Moeda!A$3:D$24,4,TRUE))</f>
        <v>1</v>
      </c>
      <c r="L892" s="18" t="e">
        <f ca="1">VLOOKUP(J892,Moeda!A$3:D$24,4,TRUE)</f>
        <v>#N/A</v>
      </c>
    </row>
    <row r="893" spans="9:12" ht="15" customHeight="1" x14ac:dyDescent="0.2">
      <c r="I893" s="24">
        <v>891</v>
      </c>
      <c r="J893" s="38" t="str">
        <f t="shared" ca="1" si="28"/>
        <v/>
      </c>
      <c r="K893" s="39">
        <f ca="1">IF(J893&gt;$J$2,1,IF(B893=B894,1*K894,B893*K894)/VLOOKUP(J893,Moeda!A$3:D$24,4,TRUE))</f>
        <v>1</v>
      </c>
      <c r="L893" s="18" t="e">
        <f ca="1">VLOOKUP(J893,Moeda!A$3:D$24,4,TRUE)</f>
        <v>#N/A</v>
      </c>
    </row>
    <row r="894" spans="9:12" ht="15" customHeight="1" x14ac:dyDescent="0.2">
      <c r="I894" s="24">
        <v>892</v>
      </c>
      <c r="J894" s="38" t="str">
        <f t="shared" ca="1" si="28"/>
        <v/>
      </c>
      <c r="K894" s="39">
        <f ca="1">IF(J894&gt;$J$2,1,IF(B894=B895,1*K895,B894*K895)/VLOOKUP(J894,Moeda!A$3:D$24,4,TRUE))</f>
        <v>1</v>
      </c>
      <c r="L894" s="18" t="e">
        <f ca="1">VLOOKUP(J894,Moeda!A$3:D$24,4,TRUE)</f>
        <v>#N/A</v>
      </c>
    </row>
    <row r="895" spans="9:12" ht="15" customHeight="1" x14ac:dyDescent="0.2">
      <c r="I895" s="24">
        <v>893</v>
      </c>
      <c r="J895" s="38" t="str">
        <f t="shared" ca="1" si="28"/>
        <v/>
      </c>
      <c r="K895" s="39">
        <f ca="1">IF(J895&gt;$J$2,1,IF(B895=B896,1*K896,B895*K896)/VLOOKUP(J895,Moeda!A$3:D$24,4,TRUE))</f>
        <v>1</v>
      </c>
      <c r="L895" s="18" t="e">
        <f ca="1">VLOOKUP(J895,Moeda!A$3:D$24,4,TRUE)</f>
        <v>#N/A</v>
      </c>
    </row>
    <row r="896" spans="9:12" ht="15" customHeight="1" x14ac:dyDescent="0.2">
      <c r="I896" s="24">
        <v>894</v>
      </c>
      <c r="J896" s="38" t="str">
        <f t="shared" ca="1" si="28"/>
        <v/>
      </c>
      <c r="K896" s="39">
        <f ca="1">IF(J896&gt;$J$2,1,IF(B896=B897,1*K897,B896*K897)/VLOOKUP(J896,Moeda!A$3:D$24,4,TRUE))</f>
        <v>1</v>
      </c>
      <c r="L896" s="18" t="e">
        <f ca="1">VLOOKUP(J896,Moeda!A$3:D$24,4,TRUE)</f>
        <v>#N/A</v>
      </c>
    </row>
    <row r="897" spans="9:12" ht="15" customHeight="1" x14ac:dyDescent="0.2">
      <c r="I897" s="24">
        <v>895</v>
      </c>
      <c r="J897" s="38" t="str">
        <f t="shared" ca="1" si="28"/>
        <v/>
      </c>
      <c r="K897" s="39">
        <f ca="1">IF(J897&gt;$J$2,1,IF(B897=B898,1*K898,B897*K898)/VLOOKUP(J897,Moeda!A$3:D$24,4,TRUE))</f>
        <v>1</v>
      </c>
      <c r="L897" s="18" t="e">
        <f ca="1">VLOOKUP(J897,Moeda!A$3:D$24,4,TRUE)</f>
        <v>#N/A</v>
      </c>
    </row>
    <row r="898" spans="9:12" ht="15" customHeight="1" x14ac:dyDescent="0.2">
      <c r="I898" s="24">
        <v>896</v>
      </c>
      <c r="J898" s="38" t="str">
        <f t="shared" ca="1" si="28"/>
        <v/>
      </c>
      <c r="K898" s="39">
        <f ca="1">IF(J898&gt;$J$2,1,IF(B898=B899,1*K899,B898*K899)/VLOOKUP(J898,Moeda!A$3:D$24,4,TRUE))</f>
        <v>1</v>
      </c>
      <c r="L898" s="18" t="e">
        <f ca="1">VLOOKUP(J898,Moeda!A$3:D$24,4,TRUE)</f>
        <v>#N/A</v>
      </c>
    </row>
    <row r="899" spans="9:12" ht="15" customHeight="1" x14ac:dyDescent="0.2">
      <c r="I899" s="24">
        <v>897</v>
      </c>
      <c r="J899" s="38" t="str">
        <f t="shared" ref="J899:J962" ca="1" si="29">IF(CELL("tipo",B899)="v",A899,"")</f>
        <v/>
      </c>
      <c r="K899" s="39">
        <f ca="1">IF(J899&gt;$J$2,1,IF(B899=B900,1*K900,B899*K900)/VLOOKUP(J899,Moeda!A$3:D$24,4,TRUE))</f>
        <v>1</v>
      </c>
      <c r="L899" s="18" t="e">
        <f ca="1">VLOOKUP(J899,Moeda!A$3:D$24,4,TRUE)</f>
        <v>#N/A</v>
      </c>
    </row>
    <row r="900" spans="9:12" ht="15" customHeight="1" x14ac:dyDescent="0.2">
      <c r="I900" s="24">
        <v>898</v>
      </c>
      <c r="J900" s="38" t="str">
        <f t="shared" ca="1" si="29"/>
        <v/>
      </c>
      <c r="K900" s="39">
        <f ca="1">IF(J900&gt;$J$2,1,IF(B900=B901,1*K901,B900*K901)/VLOOKUP(J900,Moeda!A$3:D$24,4,TRUE))</f>
        <v>1</v>
      </c>
      <c r="L900" s="18" t="e">
        <f ca="1">VLOOKUP(J900,Moeda!A$3:D$24,4,TRUE)</f>
        <v>#N/A</v>
      </c>
    </row>
    <row r="901" spans="9:12" ht="15" customHeight="1" x14ac:dyDescent="0.2">
      <c r="I901" s="24">
        <v>899</v>
      </c>
      <c r="J901" s="38" t="str">
        <f t="shared" ca="1" si="29"/>
        <v/>
      </c>
      <c r="K901" s="39">
        <f ca="1">IF(J901&gt;$J$2,1,IF(B901=B902,1*K902,B901*K902)/VLOOKUP(J901,Moeda!A$3:D$24,4,TRUE))</f>
        <v>1</v>
      </c>
      <c r="L901" s="18" t="e">
        <f ca="1">VLOOKUP(J901,Moeda!A$3:D$24,4,TRUE)</f>
        <v>#N/A</v>
      </c>
    </row>
    <row r="902" spans="9:12" ht="15" customHeight="1" x14ac:dyDescent="0.2">
      <c r="I902" s="24">
        <v>900</v>
      </c>
      <c r="J902" s="38" t="str">
        <f t="shared" ca="1" si="29"/>
        <v/>
      </c>
      <c r="K902" s="39">
        <f ca="1">IF(J902&gt;$J$2,1,IF(B902=B903,1*K903,B902*K903)/VLOOKUP(J902,Moeda!A$3:D$24,4,TRUE))</f>
        <v>1</v>
      </c>
      <c r="L902" s="18" t="e">
        <f ca="1">VLOOKUP(J902,Moeda!A$3:D$24,4,TRUE)</f>
        <v>#N/A</v>
      </c>
    </row>
    <row r="903" spans="9:12" ht="15" customHeight="1" x14ac:dyDescent="0.2">
      <c r="I903" s="24">
        <v>901</v>
      </c>
      <c r="J903" s="38" t="str">
        <f t="shared" ca="1" si="29"/>
        <v/>
      </c>
      <c r="K903" s="39">
        <f ca="1">IF(J903&gt;$J$2,1,IF(B903=B904,1*K904,B903*K904)/VLOOKUP(J903,Moeda!A$3:D$24,4,TRUE))</f>
        <v>1</v>
      </c>
      <c r="L903" s="18" t="e">
        <f ca="1">VLOOKUP(J903,Moeda!A$3:D$24,4,TRUE)</f>
        <v>#N/A</v>
      </c>
    </row>
    <row r="904" spans="9:12" ht="15" customHeight="1" x14ac:dyDescent="0.2">
      <c r="I904" s="24">
        <v>902</v>
      </c>
      <c r="J904" s="38" t="str">
        <f t="shared" ca="1" si="29"/>
        <v/>
      </c>
      <c r="K904" s="39">
        <f ca="1">IF(J904&gt;$J$2,1,IF(B904=B905,1*K905,B904*K905)/VLOOKUP(J904,Moeda!A$3:D$24,4,TRUE))</f>
        <v>1</v>
      </c>
      <c r="L904" s="18" t="e">
        <f ca="1">VLOOKUP(J904,Moeda!A$3:D$24,4,TRUE)</f>
        <v>#N/A</v>
      </c>
    </row>
    <row r="905" spans="9:12" ht="15" customHeight="1" x14ac:dyDescent="0.2">
      <c r="I905" s="24">
        <v>903</v>
      </c>
      <c r="J905" s="38" t="str">
        <f t="shared" ca="1" si="29"/>
        <v/>
      </c>
      <c r="K905" s="39">
        <f ca="1">IF(J905&gt;$J$2,1,IF(B905=B906,1*K906,B905*K906)/VLOOKUP(J905,Moeda!A$3:D$24,4,TRUE))</f>
        <v>1</v>
      </c>
      <c r="L905" s="18" t="e">
        <f ca="1">VLOOKUP(J905,Moeda!A$3:D$24,4,TRUE)</f>
        <v>#N/A</v>
      </c>
    </row>
    <row r="906" spans="9:12" ht="15" customHeight="1" x14ac:dyDescent="0.2">
      <c r="I906" s="24">
        <v>904</v>
      </c>
      <c r="J906" s="38" t="str">
        <f t="shared" ca="1" si="29"/>
        <v/>
      </c>
      <c r="K906" s="39">
        <f ca="1">IF(J906&gt;$J$2,1,IF(B906=B907,1*K907,B906*K907)/VLOOKUP(J906,Moeda!A$3:D$24,4,TRUE))</f>
        <v>1</v>
      </c>
      <c r="L906" s="18" t="e">
        <f ca="1">VLOOKUP(J906,Moeda!A$3:D$24,4,TRUE)</f>
        <v>#N/A</v>
      </c>
    </row>
    <row r="907" spans="9:12" ht="15" customHeight="1" x14ac:dyDescent="0.2">
      <c r="I907" s="24">
        <v>905</v>
      </c>
      <c r="J907" s="38" t="str">
        <f t="shared" ca="1" si="29"/>
        <v/>
      </c>
      <c r="K907" s="39">
        <f ca="1">IF(J907&gt;$J$2,1,IF(B907=B908,1*K908,B907*K908)/VLOOKUP(J907,Moeda!A$3:D$24,4,TRUE))</f>
        <v>1</v>
      </c>
      <c r="L907" s="18" t="e">
        <f ca="1">VLOOKUP(J907,Moeda!A$3:D$24,4,TRUE)</f>
        <v>#N/A</v>
      </c>
    </row>
    <row r="908" spans="9:12" ht="15" customHeight="1" x14ac:dyDescent="0.2">
      <c r="I908" s="24">
        <v>906</v>
      </c>
      <c r="J908" s="38" t="str">
        <f t="shared" ca="1" si="29"/>
        <v/>
      </c>
      <c r="K908" s="39">
        <f ca="1">IF(J908&gt;$J$2,1,IF(B908=B909,1*K909,B908*K909)/VLOOKUP(J908,Moeda!A$3:D$24,4,TRUE))</f>
        <v>1</v>
      </c>
      <c r="L908" s="18" t="e">
        <f ca="1">VLOOKUP(J908,Moeda!A$3:D$24,4,TRUE)</f>
        <v>#N/A</v>
      </c>
    </row>
    <row r="909" spans="9:12" ht="15" customHeight="1" x14ac:dyDescent="0.2">
      <c r="I909" s="24">
        <v>907</v>
      </c>
      <c r="J909" s="38" t="str">
        <f t="shared" ca="1" si="29"/>
        <v/>
      </c>
      <c r="K909" s="39">
        <f ca="1">IF(J909&gt;$J$2,1,IF(B909=B910,1*K910,B909*K910)/VLOOKUP(J909,Moeda!A$3:D$24,4,TRUE))</f>
        <v>1</v>
      </c>
      <c r="L909" s="18" t="e">
        <f ca="1">VLOOKUP(J909,Moeda!A$3:D$24,4,TRUE)</f>
        <v>#N/A</v>
      </c>
    </row>
    <row r="910" spans="9:12" ht="15" customHeight="1" x14ac:dyDescent="0.2">
      <c r="I910" s="24">
        <v>908</v>
      </c>
      <c r="J910" s="38" t="str">
        <f t="shared" ca="1" si="29"/>
        <v/>
      </c>
      <c r="K910" s="39">
        <f ca="1">IF(J910&gt;$J$2,1,IF(B910=B911,1*K911,B910*K911)/VLOOKUP(J910,Moeda!A$3:D$24,4,TRUE))</f>
        <v>1</v>
      </c>
      <c r="L910" s="18" t="e">
        <f ca="1">VLOOKUP(J910,Moeda!A$3:D$24,4,TRUE)</f>
        <v>#N/A</v>
      </c>
    </row>
    <row r="911" spans="9:12" ht="15" customHeight="1" x14ac:dyDescent="0.2">
      <c r="I911" s="24">
        <v>909</v>
      </c>
      <c r="J911" s="38" t="str">
        <f t="shared" ca="1" si="29"/>
        <v/>
      </c>
      <c r="K911" s="39">
        <f ca="1">IF(J911&gt;$J$2,1,IF(B911=B912,1*K912,B911*K912)/VLOOKUP(J911,Moeda!A$3:D$24,4,TRUE))</f>
        <v>1</v>
      </c>
      <c r="L911" s="18" t="e">
        <f ca="1">VLOOKUP(J911,Moeda!A$3:D$24,4,TRUE)</f>
        <v>#N/A</v>
      </c>
    </row>
    <row r="912" spans="9:12" ht="15" customHeight="1" x14ac:dyDescent="0.2">
      <c r="I912" s="24">
        <v>910</v>
      </c>
      <c r="J912" s="38" t="str">
        <f t="shared" ca="1" si="29"/>
        <v/>
      </c>
      <c r="K912" s="39">
        <f ca="1">IF(J912&gt;$J$2,1,IF(B912=B913,1*K913,B912*K913)/VLOOKUP(J912,Moeda!A$3:D$24,4,TRUE))</f>
        <v>1</v>
      </c>
      <c r="L912" s="18" t="e">
        <f ca="1">VLOOKUP(J912,Moeda!A$3:D$24,4,TRUE)</f>
        <v>#N/A</v>
      </c>
    </row>
    <row r="913" spans="9:12" ht="15" customHeight="1" x14ac:dyDescent="0.2">
      <c r="I913" s="24">
        <v>911</v>
      </c>
      <c r="J913" s="38" t="str">
        <f t="shared" ca="1" si="29"/>
        <v/>
      </c>
      <c r="K913" s="39">
        <f ca="1">IF(J913&gt;$J$2,1,IF(B913=B914,1*K914,B913*K914)/VLOOKUP(J913,Moeda!A$3:D$24,4,TRUE))</f>
        <v>1</v>
      </c>
      <c r="L913" s="18" t="e">
        <f ca="1">VLOOKUP(J913,Moeda!A$3:D$24,4,TRUE)</f>
        <v>#N/A</v>
      </c>
    </row>
    <row r="914" spans="9:12" ht="15" customHeight="1" x14ac:dyDescent="0.2">
      <c r="I914" s="24">
        <v>912</v>
      </c>
      <c r="J914" s="38" t="str">
        <f t="shared" ca="1" si="29"/>
        <v/>
      </c>
      <c r="K914" s="39">
        <f ca="1">IF(J914&gt;$J$2,1,IF(B914=B915,1*K915,B914*K915)/VLOOKUP(J914,Moeda!A$3:D$24,4,TRUE))</f>
        <v>1</v>
      </c>
      <c r="L914" s="18" t="e">
        <f ca="1">VLOOKUP(J914,Moeda!A$3:D$24,4,TRUE)</f>
        <v>#N/A</v>
      </c>
    </row>
    <row r="915" spans="9:12" ht="15" customHeight="1" x14ac:dyDescent="0.2">
      <c r="I915" s="24">
        <v>913</v>
      </c>
      <c r="J915" s="38" t="str">
        <f t="shared" ca="1" si="29"/>
        <v/>
      </c>
      <c r="K915" s="39">
        <f ca="1">IF(J915&gt;$J$2,1,IF(B915=B916,1*K916,B915*K916)/VLOOKUP(J915,Moeda!A$3:D$24,4,TRUE))</f>
        <v>1</v>
      </c>
      <c r="L915" s="18" t="e">
        <f ca="1">VLOOKUP(J915,Moeda!A$3:D$24,4,TRUE)</f>
        <v>#N/A</v>
      </c>
    </row>
    <row r="916" spans="9:12" ht="15" customHeight="1" x14ac:dyDescent="0.2">
      <c r="I916" s="24">
        <v>914</v>
      </c>
      <c r="J916" s="38" t="str">
        <f t="shared" ca="1" si="29"/>
        <v/>
      </c>
      <c r="K916" s="39">
        <f ca="1">IF(J916&gt;$J$2,1,IF(B916=B917,1*K917,B916*K917)/VLOOKUP(J916,Moeda!A$3:D$24,4,TRUE))</f>
        <v>1</v>
      </c>
      <c r="L916" s="18" t="e">
        <f ca="1">VLOOKUP(J916,Moeda!A$3:D$24,4,TRUE)</f>
        <v>#N/A</v>
      </c>
    </row>
    <row r="917" spans="9:12" ht="15" customHeight="1" x14ac:dyDescent="0.2">
      <c r="I917" s="24">
        <v>915</v>
      </c>
      <c r="J917" s="38" t="str">
        <f t="shared" ca="1" si="29"/>
        <v/>
      </c>
      <c r="K917" s="39">
        <f ca="1">IF(J917&gt;$J$2,1,IF(B917=B918,1*K918,B917*K918)/VLOOKUP(J917,Moeda!A$3:D$24,4,TRUE))</f>
        <v>1</v>
      </c>
      <c r="L917" s="18" t="e">
        <f ca="1">VLOOKUP(J917,Moeda!A$3:D$24,4,TRUE)</f>
        <v>#N/A</v>
      </c>
    </row>
    <row r="918" spans="9:12" ht="15" customHeight="1" x14ac:dyDescent="0.2">
      <c r="I918" s="24">
        <v>916</v>
      </c>
      <c r="J918" s="38" t="str">
        <f t="shared" ca="1" si="29"/>
        <v/>
      </c>
      <c r="K918" s="39">
        <f ca="1">IF(J918&gt;$J$2,1,IF(B918=B919,1*K919,B918*K919)/VLOOKUP(J918,Moeda!A$3:D$24,4,TRUE))</f>
        <v>1</v>
      </c>
      <c r="L918" s="18" t="e">
        <f ca="1">VLOOKUP(J918,Moeda!A$3:D$24,4,TRUE)</f>
        <v>#N/A</v>
      </c>
    </row>
    <row r="919" spans="9:12" ht="15" customHeight="1" x14ac:dyDescent="0.2">
      <c r="I919" s="24">
        <v>917</v>
      </c>
      <c r="J919" s="38" t="str">
        <f t="shared" ca="1" si="29"/>
        <v/>
      </c>
      <c r="K919" s="39">
        <f ca="1">IF(J919&gt;$J$2,1,IF(B919=B920,1*K920,B919*K920)/VLOOKUP(J919,Moeda!A$3:D$24,4,TRUE))</f>
        <v>1</v>
      </c>
      <c r="L919" s="18" t="e">
        <f ca="1">VLOOKUP(J919,Moeda!A$3:D$24,4,TRUE)</f>
        <v>#N/A</v>
      </c>
    </row>
    <row r="920" spans="9:12" ht="15" customHeight="1" x14ac:dyDescent="0.2">
      <c r="I920" s="24">
        <v>918</v>
      </c>
      <c r="J920" s="38" t="str">
        <f t="shared" ca="1" si="29"/>
        <v/>
      </c>
      <c r="K920" s="39">
        <f ca="1">IF(J920&gt;$J$2,1,IF(B920=B921,1*K921,B920*K921)/VLOOKUP(J920,Moeda!A$3:D$24,4,TRUE))</f>
        <v>1</v>
      </c>
      <c r="L920" s="18" t="e">
        <f ca="1">VLOOKUP(J920,Moeda!A$3:D$24,4,TRUE)</f>
        <v>#N/A</v>
      </c>
    </row>
    <row r="921" spans="9:12" ht="15" customHeight="1" x14ac:dyDescent="0.2">
      <c r="I921" s="24">
        <v>919</v>
      </c>
      <c r="J921" s="38" t="str">
        <f t="shared" ca="1" si="29"/>
        <v/>
      </c>
      <c r="K921" s="39">
        <f ca="1">IF(J921&gt;$J$2,1,IF(B921=B922,1*K922,B921*K922)/VLOOKUP(J921,Moeda!A$3:D$24,4,TRUE))</f>
        <v>1</v>
      </c>
      <c r="L921" s="18" t="e">
        <f ca="1">VLOOKUP(J921,Moeda!A$3:D$24,4,TRUE)</f>
        <v>#N/A</v>
      </c>
    </row>
    <row r="922" spans="9:12" ht="15" customHeight="1" x14ac:dyDescent="0.2">
      <c r="I922" s="24">
        <v>920</v>
      </c>
      <c r="J922" s="38" t="str">
        <f t="shared" ca="1" si="29"/>
        <v/>
      </c>
      <c r="K922" s="39">
        <f ca="1">IF(J922&gt;$J$2,1,IF(B922=B923,1*K923,B922*K923)/VLOOKUP(J922,Moeda!A$3:D$24,4,TRUE))</f>
        <v>1</v>
      </c>
      <c r="L922" s="18" t="e">
        <f ca="1">VLOOKUP(J922,Moeda!A$3:D$24,4,TRUE)</f>
        <v>#N/A</v>
      </c>
    </row>
    <row r="923" spans="9:12" ht="15" customHeight="1" x14ac:dyDescent="0.2">
      <c r="I923" s="24">
        <v>921</v>
      </c>
      <c r="J923" s="38" t="str">
        <f t="shared" ca="1" si="29"/>
        <v/>
      </c>
      <c r="K923" s="39">
        <f ca="1">IF(J923&gt;$J$2,1,IF(B923=B924,1*K924,B923*K924)/VLOOKUP(J923,Moeda!A$3:D$24,4,TRUE))</f>
        <v>1</v>
      </c>
      <c r="L923" s="18" t="e">
        <f ca="1">VLOOKUP(J923,Moeda!A$3:D$24,4,TRUE)</f>
        <v>#N/A</v>
      </c>
    </row>
    <row r="924" spans="9:12" ht="15" customHeight="1" x14ac:dyDescent="0.2">
      <c r="I924" s="24">
        <v>922</v>
      </c>
      <c r="J924" s="38" t="str">
        <f t="shared" ca="1" si="29"/>
        <v/>
      </c>
      <c r="K924" s="39">
        <f ca="1">IF(J924&gt;$J$2,1,IF(B924=B925,1*K925,B924*K925)/VLOOKUP(J924,Moeda!A$3:D$24,4,TRUE))</f>
        <v>1</v>
      </c>
      <c r="L924" s="18" t="e">
        <f ca="1">VLOOKUP(J924,Moeda!A$3:D$24,4,TRUE)</f>
        <v>#N/A</v>
      </c>
    </row>
    <row r="925" spans="9:12" ht="15" customHeight="1" x14ac:dyDescent="0.2">
      <c r="I925" s="24">
        <v>923</v>
      </c>
      <c r="J925" s="38" t="str">
        <f t="shared" ca="1" si="29"/>
        <v/>
      </c>
      <c r="K925" s="39">
        <f ca="1">IF(J925&gt;$J$2,1,IF(B925=B926,1*K926,B925*K926)/VLOOKUP(J925,Moeda!A$3:D$24,4,TRUE))</f>
        <v>1</v>
      </c>
      <c r="L925" s="18" t="e">
        <f ca="1">VLOOKUP(J925,Moeda!A$3:D$24,4,TRUE)</f>
        <v>#N/A</v>
      </c>
    </row>
    <row r="926" spans="9:12" ht="15" customHeight="1" x14ac:dyDescent="0.2">
      <c r="I926" s="24">
        <v>924</v>
      </c>
      <c r="J926" s="38" t="str">
        <f t="shared" ca="1" si="29"/>
        <v/>
      </c>
      <c r="K926" s="39">
        <f ca="1">IF(J926&gt;$J$2,1,IF(B926=B927,1*K927,B926*K927)/VLOOKUP(J926,Moeda!A$3:D$24,4,TRUE))</f>
        <v>1</v>
      </c>
      <c r="L926" s="18" t="e">
        <f ca="1">VLOOKUP(J926,Moeda!A$3:D$24,4,TRUE)</f>
        <v>#N/A</v>
      </c>
    </row>
    <row r="927" spans="9:12" ht="15" customHeight="1" x14ac:dyDescent="0.2">
      <c r="I927" s="24">
        <v>925</v>
      </c>
      <c r="J927" s="38" t="str">
        <f t="shared" ca="1" si="29"/>
        <v/>
      </c>
      <c r="K927" s="39">
        <f ca="1">IF(J927&gt;$J$2,1,IF(B927=B928,1*K928,B927*K928)/VLOOKUP(J927,Moeda!A$3:D$24,4,TRUE))</f>
        <v>1</v>
      </c>
      <c r="L927" s="18" t="e">
        <f ca="1">VLOOKUP(J927,Moeda!A$3:D$24,4,TRUE)</f>
        <v>#N/A</v>
      </c>
    </row>
    <row r="928" spans="9:12" ht="15" customHeight="1" x14ac:dyDescent="0.2">
      <c r="I928" s="24">
        <v>926</v>
      </c>
      <c r="J928" s="38" t="str">
        <f t="shared" ca="1" si="29"/>
        <v/>
      </c>
      <c r="K928" s="39">
        <f ca="1">IF(J928&gt;$J$2,1,IF(B928=B929,1*K929,B928*K929)/VLOOKUP(J928,Moeda!A$3:D$24,4,TRUE))</f>
        <v>1</v>
      </c>
      <c r="L928" s="18" t="e">
        <f ca="1">VLOOKUP(J928,Moeda!A$3:D$24,4,TRUE)</f>
        <v>#N/A</v>
      </c>
    </row>
    <row r="929" spans="9:12" ht="15" customHeight="1" x14ac:dyDescent="0.2">
      <c r="I929" s="24">
        <v>927</v>
      </c>
      <c r="J929" s="38" t="str">
        <f t="shared" ca="1" si="29"/>
        <v/>
      </c>
      <c r="K929" s="39">
        <f ca="1">IF(J929&gt;$J$2,1,IF(B929=B930,1*K930,B929*K930)/VLOOKUP(J929,Moeda!A$3:D$24,4,TRUE))</f>
        <v>1</v>
      </c>
      <c r="L929" s="18" t="e">
        <f ca="1">VLOOKUP(J929,Moeda!A$3:D$24,4,TRUE)</f>
        <v>#N/A</v>
      </c>
    </row>
    <row r="930" spans="9:12" ht="15" customHeight="1" x14ac:dyDescent="0.2">
      <c r="I930" s="24">
        <v>928</v>
      </c>
      <c r="J930" s="38" t="str">
        <f t="shared" ca="1" si="29"/>
        <v/>
      </c>
      <c r="K930" s="39">
        <f ca="1">IF(J930&gt;$J$2,1,IF(B930=B931,1*K931,B930*K931)/VLOOKUP(J930,Moeda!A$3:D$24,4,TRUE))</f>
        <v>1</v>
      </c>
      <c r="L930" s="18" t="e">
        <f ca="1">VLOOKUP(J930,Moeda!A$3:D$24,4,TRUE)</f>
        <v>#N/A</v>
      </c>
    </row>
    <row r="931" spans="9:12" ht="15" customHeight="1" x14ac:dyDescent="0.2">
      <c r="I931" s="24">
        <v>929</v>
      </c>
      <c r="J931" s="38" t="str">
        <f t="shared" ca="1" si="29"/>
        <v/>
      </c>
      <c r="K931" s="39">
        <f ca="1">IF(J931&gt;$J$2,1,IF(B931=B932,1*K932,B931*K932)/VLOOKUP(J931,Moeda!A$3:D$24,4,TRUE))</f>
        <v>1</v>
      </c>
      <c r="L931" s="18" t="e">
        <f ca="1">VLOOKUP(J931,Moeda!A$3:D$24,4,TRUE)</f>
        <v>#N/A</v>
      </c>
    </row>
    <row r="932" spans="9:12" ht="15" customHeight="1" x14ac:dyDescent="0.2">
      <c r="I932" s="24">
        <v>930</v>
      </c>
      <c r="J932" s="38" t="str">
        <f t="shared" ca="1" si="29"/>
        <v/>
      </c>
      <c r="K932" s="39">
        <f ca="1">IF(J932&gt;$J$2,1,IF(B932=B933,1*K933,B932*K933)/VLOOKUP(J932,Moeda!A$3:D$24,4,TRUE))</f>
        <v>1</v>
      </c>
      <c r="L932" s="18" t="e">
        <f ca="1">VLOOKUP(J932,Moeda!A$3:D$24,4,TRUE)</f>
        <v>#N/A</v>
      </c>
    </row>
    <row r="933" spans="9:12" ht="15" customHeight="1" x14ac:dyDescent="0.2">
      <c r="I933" s="24">
        <v>931</v>
      </c>
      <c r="J933" s="38" t="str">
        <f t="shared" ca="1" si="29"/>
        <v/>
      </c>
      <c r="K933" s="39">
        <f ca="1">IF(J933&gt;$J$2,1,IF(B933=B934,1*K934,B933*K934)/VLOOKUP(J933,Moeda!A$3:D$24,4,TRUE))</f>
        <v>1</v>
      </c>
      <c r="L933" s="18" t="e">
        <f ca="1">VLOOKUP(J933,Moeda!A$3:D$24,4,TRUE)</f>
        <v>#N/A</v>
      </c>
    </row>
    <row r="934" spans="9:12" ht="15" customHeight="1" x14ac:dyDescent="0.2">
      <c r="I934" s="24">
        <v>932</v>
      </c>
      <c r="J934" s="38" t="str">
        <f t="shared" ca="1" si="29"/>
        <v/>
      </c>
      <c r="K934" s="39">
        <f ca="1">IF(J934&gt;$J$2,1,IF(B934=B935,1*K935,B934*K935)/VLOOKUP(J934,Moeda!A$3:D$24,4,TRUE))</f>
        <v>1</v>
      </c>
      <c r="L934" s="18" t="e">
        <f ca="1">VLOOKUP(J934,Moeda!A$3:D$24,4,TRUE)</f>
        <v>#N/A</v>
      </c>
    </row>
    <row r="935" spans="9:12" ht="15" customHeight="1" x14ac:dyDescent="0.2">
      <c r="I935" s="24">
        <v>933</v>
      </c>
      <c r="J935" s="38" t="str">
        <f t="shared" ca="1" si="29"/>
        <v/>
      </c>
      <c r="K935" s="39">
        <f ca="1">IF(J935&gt;$J$2,1,IF(B935=B936,1*K936,B935*K936)/VLOOKUP(J935,Moeda!A$3:D$24,4,TRUE))</f>
        <v>1</v>
      </c>
      <c r="L935" s="18" t="e">
        <f ca="1">VLOOKUP(J935,Moeda!A$3:D$24,4,TRUE)</f>
        <v>#N/A</v>
      </c>
    </row>
    <row r="936" spans="9:12" ht="15" customHeight="1" x14ac:dyDescent="0.2">
      <c r="I936" s="24">
        <v>934</v>
      </c>
      <c r="J936" s="38" t="str">
        <f t="shared" ca="1" si="29"/>
        <v/>
      </c>
      <c r="K936" s="39">
        <f ca="1">IF(J936&gt;$J$2,1,IF(B936=B937,1*K937,B936*K937)/VLOOKUP(J936,Moeda!A$3:D$24,4,TRUE))</f>
        <v>1</v>
      </c>
      <c r="L936" s="18" t="e">
        <f ca="1">VLOOKUP(J936,Moeda!A$3:D$24,4,TRUE)</f>
        <v>#N/A</v>
      </c>
    </row>
    <row r="937" spans="9:12" ht="15" customHeight="1" x14ac:dyDescent="0.2">
      <c r="I937" s="24">
        <v>935</v>
      </c>
      <c r="J937" s="38" t="str">
        <f t="shared" ca="1" si="29"/>
        <v/>
      </c>
      <c r="K937" s="39">
        <f ca="1">IF(J937&gt;$J$2,1,IF(B937=B938,1*K938,B937*K938)/VLOOKUP(J937,Moeda!A$3:D$24,4,TRUE))</f>
        <v>1</v>
      </c>
      <c r="L937" s="18" t="e">
        <f ca="1">VLOOKUP(J937,Moeda!A$3:D$24,4,TRUE)</f>
        <v>#N/A</v>
      </c>
    </row>
    <row r="938" spans="9:12" ht="15" customHeight="1" x14ac:dyDescent="0.2">
      <c r="I938" s="24">
        <v>936</v>
      </c>
      <c r="J938" s="38" t="str">
        <f t="shared" ca="1" si="29"/>
        <v/>
      </c>
      <c r="K938" s="39">
        <f ca="1">IF(J938&gt;$J$2,1,IF(B938=B939,1*K939,B938*K939)/VLOOKUP(J938,Moeda!A$3:D$24,4,TRUE))</f>
        <v>1</v>
      </c>
      <c r="L938" s="18" t="e">
        <f ca="1">VLOOKUP(J938,Moeda!A$3:D$24,4,TRUE)</f>
        <v>#N/A</v>
      </c>
    </row>
    <row r="939" spans="9:12" ht="15" customHeight="1" x14ac:dyDescent="0.2">
      <c r="I939" s="24">
        <v>937</v>
      </c>
      <c r="J939" s="38" t="str">
        <f t="shared" ca="1" si="29"/>
        <v/>
      </c>
      <c r="K939" s="39">
        <f ca="1">IF(J939&gt;$J$2,1,IF(B939=B940,1*K940,B939*K940)/VLOOKUP(J939,Moeda!A$3:D$24,4,TRUE))</f>
        <v>1</v>
      </c>
      <c r="L939" s="18" t="e">
        <f ca="1">VLOOKUP(J939,Moeda!A$3:D$24,4,TRUE)</f>
        <v>#N/A</v>
      </c>
    </row>
    <row r="940" spans="9:12" ht="15" customHeight="1" x14ac:dyDescent="0.2">
      <c r="I940" s="24">
        <v>938</v>
      </c>
      <c r="J940" s="38" t="str">
        <f t="shared" ca="1" si="29"/>
        <v/>
      </c>
      <c r="K940" s="39">
        <f ca="1">IF(J940&gt;$J$2,1,IF(B940=B941,1*K941,B940*K941)/VLOOKUP(J940,Moeda!A$3:D$24,4,TRUE))</f>
        <v>1</v>
      </c>
      <c r="L940" s="18" t="e">
        <f ca="1">VLOOKUP(J940,Moeda!A$3:D$24,4,TRUE)</f>
        <v>#N/A</v>
      </c>
    </row>
    <row r="941" spans="9:12" ht="15" customHeight="1" x14ac:dyDescent="0.2">
      <c r="I941" s="24">
        <v>939</v>
      </c>
      <c r="J941" s="38" t="str">
        <f t="shared" ca="1" si="29"/>
        <v/>
      </c>
      <c r="K941" s="39">
        <f ca="1">IF(J941&gt;$J$2,1,IF(B941=B942,1*K942,B941*K942)/VLOOKUP(J941,Moeda!A$3:D$24,4,TRUE))</f>
        <v>1</v>
      </c>
      <c r="L941" s="18" t="e">
        <f ca="1">VLOOKUP(J941,Moeda!A$3:D$24,4,TRUE)</f>
        <v>#N/A</v>
      </c>
    </row>
    <row r="942" spans="9:12" ht="15" customHeight="1" x14ac:dyDescent="0.2">
      <c r="I942" s="24">
        <v>940</v>
      </c>
      <c r="J942" s="38" t="str">
        <f t="shared" ca="1" si="29"/>
        <v/>
      </c>
      <c r="K942" s="39">
        <f ca="1">IF(J942&gt;$J$2,1,IF(B942=B943,1*K943,B942*K943)/VLOOKUP(J942,Moeda!A$3:D$24,4,TRUE))</f>
        <v>1</v>
      </c>
      <c r="L942" s="18" t="e">
        <f ca="1">VLOOKUP(J942,Moeda!A$3:D$24,4,TRUE)</f>
        <v>#N/A</v>
      </c>
    </row>
    <row r="943" spans="9:12" ht="15" customHeight="1" x14ac:dyDescent="0.2">
      <c r="I943" s="24">
        <v>941</v>
      </c>
      <c r="J943" s="38" t="str">
        <f t="shared" ca="1" si="29"/>
        <v/>
      </c>
      <c r="K943" s="39">
        <f ca="1">IF(J943&gt;$J$2,1,IF(B943=B944,1*K944,B943*K944)/VLOOKUP(J943,Moeda!A$3:D$24,4,TRUE))</f>
        <v>1</v>
      </c>
      <c r="L943" s="18" t="e">
        <f ca="1">VLOOKUP(J943,Moeda!A$3:D$24,4,TRUE)</f>
        <v>#N/A</v>
      </c>
    </row>
    <row r="944" spans="9:12" ht="15" customHeight="1" x14ac:dyDescent="0.2">
      <c r="I944" s="24">
        <v>942</v>
      </c>
      <c r="J944" s="38" t="str">
        <f t="shared" ca="1" si="29"/>
        <v/>
      </c>
      <c r="K944" s="39">
        <f ca="1">IF(J944&gt;$J$2,1,IF(B944=B945,1*K945,B944*K945)/VLOOKUP(J944,Moeda!A$3:D$24,4,TRUE))</f>
        <v>1</v>
      </c>
      <c r="L944" s="18" t="e">
        <f ca="1">VLOOKUP(J944,Moeda!A$3:D$24,4,TRUE)</f>
        <v>#N/A</v>
      </c>
    </row>
    <row r="945" spans="9:12" ht="15" customHeight="1" x14ac:dyDescent="0.2">
      <c r="I945" s="24">
        <v>943</v>
      </c>
      <c r="J945" s="38" t="str">
        <f t="shared" ca="1" si="29"/>
        <v/>
      </c>
      <c r="K945" s="39">
        <f ca="1">IF(J945&gt;$J$2,1,IF(B945=B946,1*K946,B945*K946)/VLOOKUP(J945,Moeda!A$3:D$24,4,TRUE))</f>
        <v>1</v>
      </c>
      <c r="L945" s="18" t="e">
        <f ca="1">VLOOKUP(J945,Moeda!A$3:D$24,4,TRUE)</f>
        <v>#N/A</v>
      </c>
    </row>
    <row r="946" spans="9:12" ht="15" customHeight="1" x14ac:dyDescent="0.2">
      <c r="I946" s="24">
        <v>944</v>
      </c>
      <c r="J946" s="38" t="str">
        <f t="shared" ca="1" si="29"/>
        <v/>
      </c>
      <c r="K946" s="39">
        <f ca="1">IF(J946&gt;$J$2,1,IF(B946=B947,1*K947,B946*K947)/VLOOKUP(J946,Moeda!A$3:D$24,4,TRUE))</f>
        <v>1</v>
      </c>
      <c r="L946" s="18" t="e">
        <f ca="1">VLOOKUP(J946,Moeda!A$3:D$24,4,TRUE)</f>
        <v>#N/A</v>
      </c>
    </row>
    <row r="947" spans="9:12" ht="15" customHeight="1" x14ac:dyDescent="0.2">
      <c r="I947" s="24">
        <v>945</v>
      </c>
      <c r="J947" s="38" t="str">
        <f t="shared" ca="1" si="29"/>
        <v/>
      </c>
      <c r="K947" s="39">
        <f ca="1">IF(J947&gt;$J$2,1,IF(B947=B948,1*K948,B947*K948)/VLOOKUP(J947,Moeda!A$3:D$24,4,TRUE))</f>
        <v>1</v>
      </c>
      <c r="L947" s="18" t="e">
        <f ca="1">VLOOKUP(J947,Moeda!A$3:D$24,4,TRUE)</f>
        <v>#N/A</v>
      </c>
    </row>
    <row r="948" spans="9:12" ht="15" customHeight="1" x14ac:dyDescent="0.2">
      <c r="I948" s="24">
        <v>946</v>
      </c>
      <c r="J948" s="38" t="str">
        <f t="shared" ca="1" si="29"/>
        <v/>
      </c>
      <c r="K948" s="39">
        <f ca="1">IF(J948&gt;$J$2,1,IF(B948=B949,1*K949,B948*K949)/VLOOKUP(J948,Moeda!A$3:D$24,4,TRUE))</f>
        <v>1</v>
      </c>
      <c r="L948" s="18" t="e">
        <f ca="1">VLOOKUP(J948,Moeda!A$3:D$24,4,TRUE)</f>
        <v>#N/A</v>
      </c>
    </row>
    <row r="949" spans="9:12" ht="15" customHeight="1" x14ac:dyDescent="0.2">
      <c r="I949" s="24">
        <v>947</v>
      </c>
      <c r="J949" s="38" t="str">
        <f t="shared" ca="1" si="29"/>
        <v/>
      </c>
      <c r="K949" s="39">
        <f ca="1">IF(J949&gt;$J$2,1,IF(B949=B950,1*K950,B949*K950)/VLOOKUP(J949,Moeda!A$3:D$24,4,TRUE))</f>
        <v>1</v>
      </c>
      <c r="L949" s="18" t="e">
        <f ca="1">VLOOKUP(J949,Moeda!A$3:D$24,4,TRUE)</f>
        <v>#N/A</v>
      </c>
    </row>
    <row r="950" spans="9:12" ht="15" customHeight="1" x14ac:dyDescent="0.2">
      <c r="I950" s="24">
        <v>948</v>
      </c>
      <c r="J950" s="38" t="str">
        <f t="shared" ca="1" si="29"/>
        <v/>
      </c>
      <c r="K950" s="39">
        <f ca="1">IF(J950&gt;$J$2,1,IF(B950=B951,1*K951,B950*K951)/VLOOKUP(J950,Moeda!A$3:D$24,4,TRUE))</f>
        <v>1</v>
      </c>
      <c r="L950" s="18" t="e">
        <f ca="1">VLOOKUP(J950,Moeda!A$3:D$24,4,TRUE)</f>
        <v>#N/A</v>
      </c>
    </row>
    <row r="951" spans="9:12" ht="15" customHeight="1" x14ac:dyDescent="0.2">
      <c r="I951" s="24">
        <v>949</v>
      </c>
      <c r="J951" s="38" t="str">
        <f t="shared" ca="1" si="29"/>
        <v/>
      </c>
      <c r="K951" s="39">
        <f ca="1">IF(J951&gt;$J$2,1,IF(B951=B952,1*K952,B951*K952)/VLOOKUP(J951,Moeda!A$3:D$24,4,TRUE))</f>
        <v>1</v>
      </c>
      <c r="L951" s="18" t="e">
        <f ca="1">VLOOKUP(J951,Moeda!A$3:D$24,4,TRUE)</f>
        <v>#N/A</v>
      </c>
    </row>
    <row r="952" spans="9:12" ht="15" customHeight="1" x14ac:dyDescent="0.2">
      <c r="I952" s="24">
        <v>950</v>
      </c>
      <c r="J952" s="38" t="str">
        <f t="shared" ca="1" si="29"/>
        <v/>
      </c>
      <c r="K952" s="39">
        <f ca="1">IF(J952&gt;$J$2,1,IF(B952=B953,1*K953,B952*K953)/VLOOKUP(J952,Moeda!A$3:D$24,4,TRUE))</f>
        <v>1</v>
      </c>
      <c r="L952" s="18" t="e">
        <f ca="1">VLOOKUP(J952,Moeda!A$3:D$24,4,TRUE)</f>
        <v>#N/A</v>
      </c>
    </row>
    <row r="953" spans="9:12" ht="15" customHeight="1" x14ac:dyDescent="0.2">
      <c r="I953" s="24">
        <v>951</v>
      </c>
      <c r="J953" s="38" t="str">
        <f t="shared" ca="1" si="29"/>
        <v/>
      </c>
      <c r="K953" s="39">
        <f ca="1">IF(J953&gt;$J$2,1,IF(B953=B954,1*K954,B953*K954)/VLOOKUP(J953,Moeda!A$3:D$24,4,TRUE))</f>
        <v>1</v>
      </c>
      <c r="L953" s="18" t="e">
        <f ca="1">VLOOKUP(J953,Moeda!A$3:D$24,4,TRUE)</f>
        <v>#N/A</v>
      </c>
    </row>
    <row r="954" spans="9:12" ht="15" customHeight="1" x14ac:dyDescent="0.2">
      <c r="I954" s="24">
        <v>952</v>
      </c>
      <c r="J954" s="38" t="str">
        <f t="shared" ca="1" si="29"/>
        <v/>
      </c>
      <c r="K954" s="39">
        <f ca="1">IF(J954&gt;$J$2,1,IF(B954=B955,1*K955,B954*K955)/VLOOKUP(J954,Moeda!A$3:D$24,4,TRUE))</f>
        <v>1</v>
      </c>
      <c r="L954" s="18" t="e">
        <f ca="1">VLOOKUP(J954,Moeda!A$3:D$24,4,TRUE)</f>
        <v>#N/A</v>
      </c>
    </row>
    <row r="955" spans="9:12" ht="15" customHeight="1" x14ac:dyDescent="0.2">
      <c r="I955" s="24">
        <v>953</v>
      </c>
      <c r="J955" s="38" t="str">
        <f t="shared" ca="1" si="29"/>
        <v/>
      </c>
      <c r="K955" s="39">
        <f ca="1">IF(J955&gt;$J$2,1,IF(B955=B956,1*K956,B955*K956)/VLOOKUP(J955,Moeda!A$3:D$24,4,TRUE))</f>
        <v>1</v>
      </c>
      <c r="L955" s="18" t="e">
        <f ca="1">VLOOKUP(J955,Moeda!A$3:D$24,4,TRUE)</f>
        <v>#N/A</v>
      </c>
    </row>
    <row r="956" spans="9:12" ht="15" customHeight="1" x14ac:dyDescent="0.2">
      <c r="I956" s="24">
        <v>954</v>
      </c>
      <c r="J956" s="38" t="str">
        <f t="shared" ca="1" si="29"/>
        <v/>
      </c>
      <c r="K956" s="39">
        <f ca="1">IF(J956&gt;$J$2,1,IF(B956=B957,1*K957,B956*K957)/VLOOKUP(J956,Moeda!A$3:D$24,4,TRUE))</f>
        <v>1</v>
      </c>
      <c r="L956" s="18" t="e">
        <f ca="1">VLOOKUP(J956,Moeda!A$3:D$24,4,TRUE)</f>
        <v>#N/A</v>
      </c>
    </row>
    <row r="957" spans="9:12" ht="15" customHeight="1" x14ac:dyDescent="0.2">
      <c r="I957" s="24">
        <v>955</v>
      </c>
      <c r="J957" s="38" t="str">
        <f t="shared" ca="1" si="29"/>
        <v/>
      </c>
      <c r="K957" s="39">
        <f ca="1">IF(J957&gt;$J$2,1,IF(B957=B958,1*K958,B957*K958)/VLOOKUP(J957,Moeda!A$3:D$24,4,TRUE))</f>
        <v>1</v>
      </c>
      <c r="L957" s="18" t="e">
        <f ca="1">VLOOKUP(J957,Moeda!A$3:D$24,4,TRUE)</f>
        <v>#N/A</v>
      </c>
    </row>
    <row r="958" spans="9:12" ht="15" customHeight="1" x14ac:dyDescent="0.2">
      <c r="I958" s="24">
        <v>956</v>
      </c>
      <c r="J958" s="38" t="str">
        <f t="shared" ca="1" si="29"/>
        <v/>
      </c>
      <c r="K958" s="39">
        <f ca="1">IF(J958&gt;$J$2,1,IF(B958=B959,1*K959,B958*K959)/VLOOKUP(J958,Moeda!A$3:D$24,4,TRUE))</f>
        <v>1</v>
      </c>
      <c r="L958" s="18" t="e">
        <f ca="1">VLOOKUP(J958,Moeda!A$3:D$24,4,TRUE)</f>
        <v>#N/A</v>
      </c>
    </row>
    <row r="959" spans="9:12" ht="15" customHeight="1" x14ac:dyDescent="0.2">
      <c r="I959" s="24">
        <v>957</v>
      </c>
      <c r="J959" s="38" t="str">
        <f t="shared" ca="1" si="29"/>
        <v/>
      </c>
      <c r="K959" s="39">
        <f ca="1">IF(J959&gt;$J$2,1,IF(B959=B960,1*K960,B959*K960)/VLOOKUP(J959,Moeda!A$3:D$24,4,TRUE))</f>
        <v>1</v>
      </c>
      <c r="L959" s="18" t="e">
        <f ca="1">VLOOKUP(J959,Moeda!A$3:D$24,4,TRUE)</f>
        <v>#N/A</v>
      </c>
    </row>
    <row r="960" spans="9:12" ht="15" customHeight="1" x14ac:dyDescent="0.2">
      <c r="I960" s="24">
        <v>958</v>
      </c>
      <c r="J960" s="38" t="str">
        <f t="shared" ca="1" si="29"/>
        <v/>
      </c>
      <c r="K960" s="39">
        <f ca="1">IF(J960&gt;$J$2,1,IF(B960=B961,1*K961,B960*K961)/VLOOKUP(J960,Moeda!A$3:D$24,4,TRUE))</f>
        <v>1</v>
      </c>
      <c r="L960" s="18" t="e">
        <f ca="1">VLOOKUP(J960,Moeda!A$3:D$24,4,TRUE)</f>
        <v>#N/A</v>
      </c>
    </row>
    <row r="961" spans="9:12" ht="15" customHeight="1" x14ac:dyDescent="0.2">
      <c r="I961" s="24">
        <v>959</v>
      </c>
      <c r="J961" s="38" t="str">
        <f t="shared" ca="1" si="29"/>
        <v/>
      </c>
      <c r="K961" s="39">
        <f ca="1">IF(J961&gt;$J$2,1,IF(B961=B962,1*K962,B961*K962)/VLOOKUP(J961,Moeda!A$3:D$24,4,TRUE))</f>
        <v>1</v>
      </c>
      <c r="L961" s="18" t="e">
        <f ca="1">VLOOKUP(J961,Moeda!A$3:D$24,4,TRUE)</f>
        <v>#N/A</v>
      </c>
    </row>
    <row r="962" spans="9:12" ht="15" customHeight="1" x14ac:dyDescent="0.2">
      <c r="I962" s="24">
        <v>960</v>
      </c>
      <c r="J962" s="38" t="str">
        <f t="shared" ca="1" si="29"/>
        <v/>
      </c>
      <c r="K962" s="39">
        <f ca="1">IF(J962&gt;$J$2,1,IF(B962=B963,1*K963,B962*K963)/VLOOKUP(J962,Moeda!A$3:D$24,4,TRUE))</f>
        <v>1</v>
      </c>
      <c r="L962" s="18" t="e">
        <f ca="1">VLOOKUP(J962,Moeda!A$3:D$24,4,TRUE)</f>
        <v>#N/A</v>
      </c>
    </row>
    <row r="963" spans="9:12" ht="15" customHeight="1" x14ac:dyDescent="0.2">
      <c r="I963" s="24">
        <v>961</v>
      </c>
      <c r="J963" s="38" t="str">
        <f t="shared" ref="J963:J1000" ca="1" si="30">IF(CELL("tipo",B963)="v",A963,"")</f>
        <v/>
      </c>
      <c r="K963" s="39">
        <f ca="1">IF(J963&gt;$J$2,1,IF(B963=B964,1*K964,B963*K964)/VLOOKUP(J963,Moeda!A$3:D$24,4,TRUE))</f>
        <v>1</v>
      </c>
      <c r="L963" s="18" t="e">
        <f ca="1">VLOOKUP(J963,Moeda!A$3:D$24,4,TRUE)</f>
        <v>#N/A</v>
      </c>
    </row>
    <row r="964" spans="9:12" ht="15" customHeight="1" x14ac:dyDescent="0.2">
      <c r="I964" s="24">
        <v>962</v>
      </c>
      <c r="J964" s="38" t="str">
        <f t="shared" ca="1" si="30"/>
        <v/>
      </c>
      <c r="K964" s="39">
        <f ca="1">IF(J964&gt;$J$2,1,IF(B964=B965,1*K965,B964*K965)/VLOOKUP(J964,Moeda!A$3:D$24,4,TRUE))</f>
        <v>1</v>
      </c>
      <c r="L964" s="18" t="e">
        <f ca="1">VLOOKUP(J964,Moeda!A$3:D$24,4,TRUE)</f>
        <v>#N/A</v>
      </c>
    </row>
    <row r="965" spans="9:12" ht="15" customHeight="1" x14ac:dyDescent="0.2">
      <c r="I965" s="24">
        <v>963</v>
      </c>
      <c r="J965" s="38" t="str">
        <f t="shared" ca="1" si="30"/>
        <v/>
      </c>
      <c r="K965" s="39">
        <f ca="1">IF(J965&gt;$J$2,1,IF(B965=B966,1*K966,B965*K966)/VLOOKUP(J965,Moeda!A$3:D$24,4,TRUE))</f>
        <v>1</v>
      </c>
      <c r="L965" s="18" t="e">
        <f ca="1">VLOOKUP(J965,Moeda!A$3:D$24,4,TRUE)</f>
        <v>#N/A</v>
      </c>
    </row>
    <row r="966" spans="9:12" ht="15" customHeight="1" x14ac:dyDescent="0.2">
      <c r="I966" s="24">
        <v>964</v>
      </c>
      <c r="J966" s="38" t="str">
        <f t="shared" ca="1" si="30"/>
        <v/>
      </c>
      <c r="K966" s="39">
        <f ca="1">IF(J966&gt;$J$2,1,IF(B966=B967,1*K967,B966*K967)/VLOOKUP(J966,Moeda!A$3:D$24,4,TRUE))</f>
        <v>1</v>
      </c>
      <c r="L966" s="18" t="e">
        <f ca="1">VLOOKUP(J966,Moeda!A$3:D$24,4,TRUE)</f>
        <v>#N/A</v>
      </c>
    </row>
    <row r="967" spans="9:12" ht="15" customHeight="1" x14ac:dyDescent="0.2">
      <c r="I967" s="24">
        <v>965</v>
      </c>
      <c r="J967" s="38" t="str">
        <f t="shared" ca="1" si="30"/>
        <v/>
      </c>
      <c r="K967" s="39">
        <f ca="1">IF(J967&gt;$J$2,1,IF(B967=B968,1*K968,B967*K968)/VLOOKUP(J967,Moeda!A$3:D$24,4,TRUE))</f>
        <v>1</v>
      </c>
      <c r="L967" s="18" t="e">
        <f ca="1">VLOOKUP(J967,Moeda!A$3:D$24,4,TRUE)</f>
        <v>#N/A</v>
      </c>
    </row>
    <row r="968" spans="9:12" ht="15" customHeight="1" x14ac:dyDescent="0.2">
      <c r="I968" s="24">
        <v>966</v>
      </c>
      <c r="J968" s="38" t="str">
        <f t="shared" ca="1" si="30"/>
        <v/>
      </c>
      <c r="K968" s="39">
        <f ca="1">IF(J968&gt;$J$2,1,IF(B968=B969,1*K969,B968*K969)/VLOOKUP(J968,Moeda!A$3:D$24,4,TRUE))</f>
        <v>1</v>
      </c>
      <c r="L968" s="18" t="e">
        <f ca="1">VLOOKUP(J968,Moeda!A$3:D$24,4,TRUE)</f>
        <v>#N/A</v>
      </c>
    </row>
    <row r="969" spans="9:12" ht="15" customHeight="1" x14ac:dyDescent="0.2">
      <c r="I969" s="24">
        <v>967</v>
      </c>
      <c r="J969" s="38" t="str">
        <f t="shared" ca="1" si="30"/>
        <v/>
      </c>
      <c r="K969" s="39">
        <f ca="1">IF(J969&gt;$J$2,1,IF(B969=B970,1*K970,B969*K970)/VLOOKUP(J969,Moeda!A$3:D$24,4,TRUE))</f>
        <v>1</v>
      </c>
      <c r="L969" s="18" t="e">
        <f ca="1">VLOOKUP(J969,Moeda!A$3:D$24,4,TRUE)</f>
        <v>#N/A</v>
      </c>
    </row>
    <row r="970" spans="9:12" ht="15" customHeight="1" x14ac:dyDescent="0.2">
      <c r="I970" s="24">
        <v>968</v>
      </c>
      <c r="J970" s="38" t="str">
        <f t="shared" ca="1" si="30"/>
        <v/>
      </c>
      <c r="K970" s="39">
        <f ca="1">IF(J970&gt;$J$2,1,IF(B970=B971,1*K971,B970*K971)/VLOOKUP(J970,Moeda!A$3:D$24,4,TRUE))</f>
        <v>1</v>
      </c>
      <c r="L970" s="18" t="e">
        <f ca="1">VLOOKUP(J970,Moeda!A$3:D$24,4,TRUE)</f>
        <v>#N/A</v>
      </c>
    </row>
    <row r="971" spans="9:12" ht="15" customHeight="1" x14ac:dyDescent="0.2">
      <c r="I971" s="24">
        <v>969</v>
      </c>
      <c r="J971" s="38" t="str">
        <f t="shared" ca="1" si="30"/>
        <v/>
      </c>
      <c r="K971" s="39">
        <f ca="1">IF(J971&gt;$J$2,1,IF(B971=B972,1*K972,B971*K972)/VLOOKUP(J971,Moeda!A$3:D$24,4,TRUE))</f>
        <v>1</v>
      </c>
      <c r="L971" s="18" t="e">
        <f ca="1">VLOOKUP(J971,Moeda!A$3:D$24,4,TRUE)</f>
        <v>#N/A</v>
      </c>
    </row>
    <row r="972" spans="9:12" ht="15" customHeight="1" x14ac:dyDescent="0.2">
      <c r="I972" s="24">
        <v>970</v>
      </c>
      <c r="J972" s="38" t="str">
        <f t="shared" ca="1" si="30"/>
        <v/>
      </c>
      <c r="K972" s="39">
        <f ca="1">IF(J972&gt;$J$2,1,IF(B972=B973,1*K973,B972*K973)/VLOOKUP(J972,Moeda!A$3:D$24,4,TRUE))</f>
        <v>1</v>
      </c>
      <c r="L972" s="18" t="e">
        <f ca="1">VLOOKUP(J972,Moeda!A$3:D$24,4,TRUE)</f>
        <v>#N/A</v>
      </c>
    </row>
    <row r="973" spans="9:12" ht="15" customHeight="1" x14ac:dyDescent="0.2">
      <c r="I973" s="24">
        <v>971</v>
      </c>
      <c r="J973" s="38" t="str">
        <f t="shared" ca="1" si="30"/>
        <v/>
      </c>
      <c r="K973" s="39">
        <f ca="1">IF(J973&gt;$J$2,1,IF(B973=B974,1*K974,B973*K974)/VLOOKUP(J973,Moeda!A$3:D$24,4,TRUE))</f>
        <v>1</v>
      </c>
      <c r="L973" s="18" t="e">
        <f ca="1">VLOOKUP(J973,Moeda!A$3:D$24,4,TRUE)</f>
        <v>#N/A</v>
      </c>
    </row>
    <row r="974" spans="9:12" ht="15" customHeight="1" x14ac:dyDescent="0.2">
      <c r="I974" s="24">
        <v>972</v>
      </c>
      <c r="J974" s="38" t="str">
        <f t="shared" ca="1" si="30"/>
        <v/>
      </c>
      <c r="K974" s="39">
        <f ca="1">IF(J974&gt;$J$2,1,IF(B974=B975,1*K975,B974*K975)/VLOOKUP(J974,Moeda!A$3:D$24,4,TRUE))</f>
        <v>1</v>
      </c>
      <c r="L974" s="18" t="e">
        <f ca="1">VLOOKUP(J974,Moeda!A$3:D$24,4,TRUE)</f>
        <v>#N/A</v>
      </c>
    </row>
    <row r="975" spans="9:12" ht="15" customHeight="1" x14ac:dyDescent="0.2">
      <c r="I975" s="24">
        <v>973</v>
      </c>
      <c r="J975" s="38" t="str">
        <f t="shared" ca="1" si="30"/>
        <v/>
      </c>
      <c r="K975" s="39">
        <f ca="1">IF(J975&gt;$J$2,1,IF(B975=B976,1*K976,B975*K976)/VLOOKUP(J975,Moeda!A$3:D$24,4,TRUE))</f>
        <v>1</v>
      </c>
      <c r="L975" s="18" t="e">
        <f ca="1">VLOOKUP(J975,Moeda!A$3:D$24,4,TRUE)</f>
        <v>#N/A</v>
      </c>
    </row>
    <row r="976" spans="9:12" ht="15" customHeight="1" x14ac:dyDescent="0.2">
      <c r="I976" s="24">
        <v>974</v>
      </c>
      <c r="J976" s="38" t="str">
        <f t="shared" ca="1" si="30"/>
        <v/>
      </c>
      <c r="K976" s="39">
        <f ca="1">IF(J976&gt;$J$2,1,IF(B976=B977,1*K977,B976*K977)/VLOOKUP(J976,Moeda!A$3:D$24,4,TRUE))</f>
        <v>1</v>
      </c>
      <c r="L976" s="18" t="e">
        <f ca="1">VLOOKUP(J976,Moeda!A$3:D$24,4,TRUE)</f>
        <v>#N/A</v>
      </c>
    </row>
    <row r="977" spans="9:12" ht="15" customHeight="1" x14ac:dyDescent="0.2">
      <c r="I977" s="24">
        <v>975</v>
      </c>
      <c r="J977" s="38" t="str">
        <f t="shared" ca="1" si="30"/>
        <v/>
      </c>
      <c r="K977" s="39">
        <f ca="1">IF(J977&gt;$J$2,1,IF(B977=B978,1*K978,B977*K978)/VLOOKUP(J977,Moeda!A$3:D$24,4,TRUE))</f>
        <v>1</v>
      </c>
      <c r="L977" s="18" t="e">
        <f ca="1">VLOOKUP(J977,Moeda!A$3:D$24,4,TRUE)</f>
        <v>#N/A</v>
      </c>
    </row>
    <row r="978" spans="9:12" ht="15" customHeight="1" x14ac:dyDescent="0.2">
      <c r="I978" s="24">
        <v>976</v>
      </c>
      <c r="J978" s="38" t="str">
        <f t="shared" ca="1" si="30"/>
        <v/>
      </c>
      <c r="K978" s="39">
        <f ca="1">IF(J978&gt;$J$2,1,IF(B978=B979,1*K979,B978*K979)/VLOOKUP(J978,Moeda!A$3:D$24,4,TRUE))</f>
        <v>1</v>
      </c>
      <c r="L978" s="18" t="e">
        <f ca="1">VLOOKUP(J978,Moeda!A$3:D$24,4,TRUE)</f>
        <v>#N/A</v>
      </c>
    </row>
    <row r="979" spans="9:12" ht="15" customHeight="1" x14ac:dyDescent="0.2">
      <c r="I979" s="24">
        <v>977</v>
      </c>
      <c r="J979" s="38" t="str">
        <f t="shared" ca="1" si="30"/>
        <v/>
      </c>
      <c r="K979" s="39">
        <f ca="1">IF(J979&gt;$J$2,1,IF(B979=B980,1*K980,B979*K980)/VLOOKUP(J979,Moeda!A$3:D$24,4,TRUE))</f>
        <v>1</v>
      </c>
      <c r="L979" s="18" t="e">
        <f ca="1">VLOOKUP(J979,Moeda!A$3:D$24,4,TRUE)</f>
        <v>#N/A</v>
      </c>
    </row>
    <row r="980" spans="9:12" ht="15" customHeight="1" x14ac:dyDescent="0.2">
      <c r="I980" s="24">
        <v>978</v>
      </c>
      <c r="J980" s="38" t="str">
        <f t="shared" ca="1" si="30"/>
        <v/>
      </c>
      <c r="K980" s="39">
        <f ca="1">IF(J980&gt;$J$2,1,IF(B980=B981,1*K981,B980*K981)/VLOOKUP(J980,Moeda!A$3:D$24,4,TRUE))</f>
        <v>1</v>
      </c>
      <c r="L980" s="18" t="e">
        <f ca="1">VLOOKUP(J980,Moeda!A$3:D$24,4,TRUE)</f>
        <v>#N/A</v>
      </c>
    </row>
    <row r="981" spans="9:12" ht="15" customHeight="1" x14ac:dyDescent="0.2">
      <c r="I981" s="24">
        <v>979</v>
      </c>
      <c r="J981" s="38" t="str">
        <f t="shared" ca="1" si="30"/>
        <v/>
      </c>
      <c r="K981" s="39">
        <f ca="1">IF(J981&gt;$J$2,1,IF(B981=B982,1*K982,B981*K982)/VLOOKUP(J981,Moeda!A$3:D$24,4,TRUE))</f>
        <v>1</v>
      </c>
      <c r="L981" s="18" t="e">
        <f ca="1">VLOOKUP(J981,Moeda!A$3:D$24,4,TRUE)</f>
        <v>#N/A</v>
      </c>
    </row>
    <row r="982" spans="9:12" ht="15" customHeight="1" x14ac:dyDescent="0.2">
      <c r="I982" s="24">
        <v>980</v>
      </c>
      <c r="J982" s="38" t="str">
        <f t="shared" ca="1" si="30"/>
        <v/>
      </c>
      <c r="K982" s="39">
        <f ca="1">IF(J982&gt;$J$2,1,IF(B982=B983,1*K983,B982*K983)/VLOOKUP(J982,Moeda!A$3:D$24,4,TRUE))</f>
        <v>1</v>
      </c>
      <c r="L982" s="18" t="e">
        <f ca="1">VLOOKUP(J982,Moeda!A$3:D$24,4,TRUE)</f>
        <v>#N/A</v>
      </c>
    </row>
    <row r="983" spans="9:12" ht="15" customHeight="1" x14ac:dyDescent="0.2">
      <c r="I983" s="24">
        <v>981</v>
      </c>
      <c r="J983" s="38" t="str">
        <f t="shared" ca="1" si="30"/>
        <v/>
      </c>
      <c r="K983" s="39">
        <f ca="1">IF(J983&gt;$J$2,1,IF(B983=B984,1*K984,B983*K984)/VLOOKUP(J983,Moeda!A$3:D$24,4,TRUE))</f>
        <v>1</v>
      </c>
      <c r="L983" s="18" t="e">
        <f ca="1">VLOOKUP(J983,Moeda!A$3:D$24,4,TRUE)</f>
        <v>#N/A</v>
      </c>
    </row>
    <row r="984" spans="9:12" ht="15" customHeight="1" x14ac:dyDescent="0.2">
      <c r="I984" s="24">
        <v>982</v>
      </c>
      <c r="J984" s="38" t="str">
        <f t="shared" ca="1" si="30"/>
        <v/>
      </c>
      <c r="K984" s="39">
        <f ca="1">IF(J984&gt;$J$2,1,IF(B984=B985,1*K985,B984*K985)/VLOOKUP(J984,Moeda!A$3:D$24,4,TRUE))</f>
        <v>1</v>
      </c>
      <c r="L984" s="18" t="e">
        <f ca="1">VLOOKUP(J984,Moeda!A$3:D$24,4,TRUE)</f>
        <v>#N/A</v>
      </c>
    </row>
    <row r="985" spans="9:12" ht="15" customHeight="1" x14ac:dyDescent="0.2">
      <c r="I985" s="24">
        <v>983</v>
      </c>
      <c r="J985" s="38" t="str">
        <f t="shared" ca="1" si="30"/>
        <v/>
      </c>
      <c r="K985" s="39">
        <f ca="1">IF(J985&gt;$J$2,1,IF(B985=B986,1*K986,B985*K986)/VLOOKUP(J985,Moeda!A$3:D$24,4,TRUE))</f>
        <v>1</v>
      </c>
      <c r="L985" s="18" t="e">
        <f ca="1">VLOOKUP(J985,Moeda!A$3:D$24,4,TRUE)</f>
        <v>#N/A</v>
      </c>
    </row>
    <row r="986" spans="9:12" ht="15" customHeight="1" x14ac:dyDescent="0.2">
      <c r="I986" s="24">
        <v>984</v>
      </c>
      <c r="J986" s="38" t="str">
        <f t="shared" ca="1" si="30"/>
        <v/>
      </c>
      <c r="K986" s="39">
        <f ca="1">IF(J986&gt;$J$2,1,IF(B986=B987,1*K987,B986*K987)/VLOOKUP(J986,Moeda!A$3:D$24,4,TRUE))</f>
        <v>1</v>
      </c>
      <c r="L986" s="18" t="e">
        <f ca="1">VLOOKUP(J986,Moeda!A$3:D$24,4,TRUE)</f>
        <v>#N/A</v>
      </c>
    </row>
    <row r="987" spans="9:12" ht="15" customHeight="1" x14ac:dyDescent="0.2">
      <c r="I987" s="24">
        <v>985</v>
      </c>
      <c r="J987" s="38" t="str">
        <f t="shared" ca="1" si="30"/>
        <v/>
      </c>
      <c r="K987" s="39">
        <f ca="1">IF(J987&gt;$J$2,1,IF(B987=B988,1*K988,B987*K988)/VLOOKUP(J987,Moeda!A$3:D$24,4,TRUE))</f>
        <v>1</v>
      </c>
      <c r="L987" s="18" t="e">
        <f ca="1">VLOOKUP(J987,Moeda!A$3:D$24,4,TRUE)</f>
        <v>#N/A</v>
      </c>
    </row>
    <row r="988" spans="9:12" ht="15" customHeight="1" x14ac:dyDescent="0.2">
      <c r="I988" s="24">
        <v>986</v>
      </c>
      <c r="J988" s="38" t="str">
        <f t="shared" ca="1" si="30"/>
        <v/>
      </c>
      <c r="K988" s="39">
        <f ca="1">IF(J988&gt;$J$2,1,IF(B988=B989,1*K989,B988*K989)/VLOOKUP(J988,Moeda!A$3:D$24,4,TRUE))</f>
        <v>1</v>
      </c>
      <c r="L988" s="18" t="e">
        <f ca="1">VLOOKUP(J988,Moeda!A$3:D$24,4,TRUE)</f>
        <v>#N/A</v>
      </c>
    </row>
    <row r="989" spans="9:12" ht="15" customHeight="1" x14ac:dyDescent="0.2">
      <c r="I989" s="24">
        <v>987</v>
      </c>
      <c r="J989" s="38" t="str">
        <f t="shared" ca="1" si="30"/>
        <v/>
      </c>
      <c r="K989" s="39">
        <f ca="1">IF(J989&gt;$J$2,1,IF(B989=B990,1*K990,B989*K990)/VLOOKUP(J989,Moeda!A$3:D$24,4,TRUE))</f>
        <v>1</v>
      </c>
      <c r="L989" s="18" t="e">
        <f ca="1">VLOOKUP(J989,Moeda!A$3:D$24,4,TRUE)</f>
        <v>#N/A</v>
      </c>
    </row>
    <row r="990" spans="9:12" ht="15" customHeight="1" x14ac:dyDescent="0.2">
      <c r="I990" s="24">
        <v>988</v>
      </c>
      <c r="J990" s="38" t="str">
        <f t="shared" ca="1" si="30"/>
        <v/>
      </c>
      <c r="K990" s="39">
        <f ca="1">IF(J990&gt;$J$2,1,IF(B990=B991,1*K991,B990*K991)/VLOOKUP(J990,Moeda!A$3:D$24,4,TRUE))</f>
        <v>1</v>
      </c>
      <c r="L990" s="18" t="e">
        <f ca="1">VLOOKUP(J990,Moeda!A$3:D$24,4,TRUE)</f>
        <v>#N/A</v>
      </c>
    </row>
    <row r="991" spans="9:12" ht="15" customHeight="1" x14ac:dyDescent="0.2">
      <c r="I991" s="24">
        <v>989</v>
      </c>
      <c r="J991" s="38" t="str">
        <f t="shared" ca="1" si="30"/>
        <v/>
      </c>
      <c r="K991" s="39">
        <f ca="1">IF(J991&gt;$J$2,1,IF(B991=B992,1*K992,B991*K992)/VLOOKUP(J991,Moeda!A$3:D$24,4,TRUE))</f>
        <v>1</v>
      </c>
      <c r="L991" s="18" t="e">
        <f ca="1">VLOOKUP(J991,Moeda!A$3:D$24,4,TRUE)</f>
        <v>#N/A</v>
      </c>
    </row>
    <row r="992" spans="9:12" ht="15" customHeight="1" x14ac:dyDescent="0.2">
      <c r="I992" s="24">
        <v>990</v>
      </c>
      <c r="J992" s="38" t="str">
        <f t="shared" ca="1" si="30"/>
        <v/>
      </c>
      <c r="K992" s="39">
        <f ca="1">IF(J992&gt;$J$2,1,IF(B992=B993,1*K993,B992*K993)/VLOOKUP(J992,Moeda!A$3:D$24,4,TRUE))</f>
        <v>1</v>
      </c>
      <c r="L992" s="18" t="e">
        <f ca="1">VLOOKUP(J992,Moeda!A$3:D$24,4,TRUE)</f>
        <v>#N/A</v>
      </c>
    </row>
    <row r="993" spans="9:12" ht="15" customHeight="1" x14ac:dyDescent="0.2">
      <c r="I993" s="24">
        <v>991</v>
      </c>
      <c r="J993" s="38" t="str">
        <f t="shared" ca="1" si="30"/>
        <v/>
      </c>
      <c r="K993" s="39">
        <f ca="1">IF(J993&gt;$J$2,1,IF(B993=B994,1*K994,B993*K994)/VLOOKUP(J993,Moeda!A$3:D$24,4,TRUE))</f>
        <v>1</v>
      </c>
      <c r="L993" s="18" t="e">
        <f ca="1">VLOOKUP(J993,Moeda!A$3:D$24,4,TRUE)</f>
        <v>#N/A</v>
      </c>
    </row>
    <row r="994" spans="9:12" ht="15" customHeight="1" x14ac:dyDescent="0.2">
      <c r="I994" s="24">
        <v>992</v>
      </c>
      <c r="J994" s="38" t="str">
        <f t="shared" ca="1" si="30"/>
        <v/>
      </c>
      <c r="K994" s="39">
        <f ca="1">IF(J994&gt;$J$2,1,IF(B994=B995,1*K995,B994*K995)/VLOOKUP(J994,Moeda!A$3:D$24,4,TRUE))</f>
        <v>1</v>
      </c>
      <c r="L994" s="18" t="e">
        <f ca="1">VLOOKUP(J994,Moeda!A$3:D$24,4,TRUE)</f>
        <v>#N/A</v>
      </c>
    </row>
    <row r="995" spans="9:12" ht="15" customHeight="1" x14ac:dyDescent="0.2">
      <c r="I995" s="24">
        <v>993</v>
      </c>
      <c r="J995" s="38" t="str">
        <f t="shared" ca="1" si="30"/>
        <v/>
      </c>
      <c r="K995" s="39">
        <f ca="1">IF(J995&gt;$J$2,1,IF(B995=B996,1*K996,B995*K996)/VLOOKUP(J995,Moeda!A$3:D$24,4,TRUE))</f>
        <v>1</v>
      </c>
      <c r="L995" s="18" t="e">
        <f ca="1">VLOOKUP(J995,Moeda!A$3:D$24,4,TRUE)</f>
        <v>#N/A</v>
      </c>
    </row>
    <row r="996" spans="9:12" ht="15" customHeight="1" x14ac:dyDescent="0.2">
      <c r="I996" s="24">
        <v>994</v>
      </c>
      <c r="J996" s="38" t="str">
        <f t="shared" ca="1" si="30"/>
        <v/>
      </c>
      <c r="K996" s="39">
        <f ca="1">IF(J996&gt;$J$2,1,IF(B996=B997,1*K997,B996*K997)/VLOOKUP(J996,Moeda!A$3:D$24,4,TRUE))</f>
        <v>1</v>
      </c>
      <c r="L996" s="18" t="e">
        <f ca="1">VLOOKUP(J996,Moeda!A$3:D$24,4,TRUE)</f>
        <v>#N/A</v>
      </c>
    </row>
    <row r="997" spans="9:12" ht="15" customHeight="1" x14ac:dyDescent="0.2">
      <c r="I997" s="24">
        <v>995</v>
      </c>
      <c r="J997" s="38" t="str">
        <f t="shared" ca="1" si="30"/>
        <v/>
      </c>
      <c r="K997" s="39">
        <f ca="1">IF(J997&gt;$J$2,1,IF(B997=B998,1*K998,B997*K998)/VLOOKUP(J997,Moeda!A$3:D$24,4,TRUE))</f>
        <v>1</v>
      </c>
      <c r="L997" s="18" t="e">
        <f ca="1">VLOOKUP(J997,Moeda!A$3:D$24,4,TRUE)</f>
        <v>#N/A</v>
      </c>
    </row>
    <row r="998" spans="9:12" ht="15" customHeight="1" x14ac:dyDescent="0.2">
      <c r="I998" s="24">
        <v>996</v>
      </c>
      <c r="J998" s="38" t="str">
        <f t="shared" ca="1" si="30"/>
        <v/>
      </c>
      <c r="K998" s="39">
        <f ca="1">IF(J998&gt;$J$2,1,IF(B998=B999,1*K999,B998*K999)/VLOOKUP(J998,Moeda!A$3:D$24,4,TRUE))</f>
        <v>1</v>
      </c>
      <c r="L998" s="18" t="e">
        <f ca="1">VLOOKUP(J998,Moeda!A$3:D$24,4,TRUE)</f>
        <v>#N/A</v>
      </c>
    </row>
    <row r="999" spans="9:12" ht="15" customHeight="1" x14ac:dyDescent="0.2">
      <c r="I999" s="24">
        <v>997</v>
      </c>
      <c r="J999" s="38" t="str">
        <f t="shared" ca="1" si="30"/>
        <v/>
      </c>
      <c r="K999" s="39">
        <f ca="1">IF(J999&gt;$J$2,1,IF(B999=B1000,1*K1000,B999*K1000)/VLOOKUP(J999,Moeda!A$3:D$24,4,TRUE))</f>
        <v>1</v>
      </c>
      <c r="L999" s="18" t="e">
        <f ca="1">VLOOKUP(J999,Moeda!A$3:D$24,4,TRUE)</f>
        <v>#N/A</v>
      </c>
    </row>
    <row r="1000" spans="9:12" ht="15" customHeight="1" x14ac:dyDescent="0.2">
      <c r="I1000" s="24">
        <v>998</v>
      </c>
      <c r="J1000" s="38" t="str">
        <f t="shared" ca="1" si="30"/>
        <v/>
      </c>
      <c r="K1000" s="39">
        <f ca="1">IF(J1000&gt;$J$2,1,IF(B1000=B1001,1*K1001,B1000*K1001)/VLOOKUP(J1000,Moeda!A$3:D$24,4,TRUE))</f>
        <v>1</v>
      </c>
      <c r="L1000" s="18" t="e">
        <f ca="1">VLOOKUP(J1000,Moeda!A$3:D$24,4,TRUE)</f>
        <v>#N/A</v>
      </c>
    </row>
  </sheetData>
  <sheetProtection algorithmName="SHA-512" hashValue="tONLkXB0+al7i964RA3b9ZFrbHOurz7clyohv5zZVJ/TC9iO9Ou7UN0VFhJBpoEHAXKG3u0YaojvonnJyuRJjQ==" saltValue="LFl9DJ59lgDvkJ4r1i2lMA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671" activePane="bottomLeft" state="frozen"/>
      <selection sqref="A1:IV65536"/>
      <selection pane="bottomLeft" activeCell="B681" sqref="B681"/>
    </sheetView>
  </sheetViews>
  <sheetFormatPr defaultRowHeight="15" customHeight="1" x14ac:dyDescent="0.2"/>
  <cols>
    <col min="1" max="1" width="17.140625" style="68" bestFit="1" customWidth="1"/>
    <col min="2" max="2" width="14.85546875" style="83" bestFit="1" customWidth="1"/>
    <col min="3" max="3" width="14.85546875" style="94" bestFit="1" customWidth="1"/>
    <col min="4" max="4" width="13.85546875" style="94" customWidth="1"/>
    <col min="5" max="5" width="17.7109375" style="68" customWidth="1"/>
    <col min="6" max="6" width="6" style="83" customWidth="1"/>
    <col min="7" max="7" width="20.42578125" style="111" customWidth="1"/>
    <col min="8" max="8" width="18.7109375" style="109" customWidth="1"/>
    <col min="9" max="9" width="57.85546875" style="67" bestFit="1" customWidth="1"/>
    <col min="10" max="10" width="9.7109375" style="68" customWidth="1"/>
    <col min="11" max="11" width="15.140625" style="68" customWidth="1"/>
    <col min="12" max="12" width="15.28515625" style="68" customWidth="1"/>
    <col min="13" max="13" width="5.42578125" style="69" customWidth="1"/>
    <col min="14" max="14" width="17.5703125" style="68" customWidth="1"/>
    <col min="15" max="15" width="16.140625" style="68" customWidth="1"/>
    <col min="16" max="18" width="9.7109375" style="68" customWidth="1"/>
    <col min="19" max="19" width="3.85546875" style="68" customWidth="1"/>
    <col min="20" max="20" width="19.28515625" style="68" customWidth="1"/>
    <col min="21" max="16384" width="9.140625" style="68"/>
  </cols>
  <sheetData>
    <row r="1" spans="1:28" ht="19.5" customHeight="1" x14ac:dyDescent="0.2">
      <c r="A1" s="65" t="s">
        <v>47</v>
      </c>
      <c r="B1" s="65"/>
      <c r="C1" s="65"/>
      <c r="D1" s="65"/>
      <c r="E1" s="65"/>
      <c r="F1" s="65"/>
      <c r="G1" s="173">
        <f>[2]MENSAIS!$G$1</f>
        <v>0.1507</v>
      </c>
      <c r="H1" s="66">
        <f>[2]MENSAIS!$H$1</f>
        <v>44896</v>
      </c>
    </row>
    <row r="2" spans="1:28" ht="45.75" customHeight="1" x14ac:dyDescent="0.2">
      <c r="A2" s="70" t="s">
        <v>0</v>
      </c>
      <c r="B2" s="71" t="s">
        <v>55</v>
      </c>
      <c r="C2" s="72" t="s">
        <v>1</v>
      </c>
      <c r="D2" s="73" t="s">
        <v>53</v>
      </c>
      <c r="E2" s="74" t="s">
        <v>54</v>
      </c>
      <c r="F2" s="70" t="s">
        <v>2</v>
      </c>
      <c r="G2" s="75" t="s">
        <v>0</v>
      </c>
      <c r="H2" s="76" t="s">
        <v>46</v>
      </c>
      <c r="I2" s="77" t="s">
        <v>50</v>
      </c>
      <c r="J2" s="78" t="s">
        <v>15</v>
      </c>
      <c r="K2" s="73" t="s">
        <v>48</v>
      </c>
      <c r="L2" s="73" t="s">
        <v>49</v>
      </c>
      <c r="M2" s="79">
        <v>678</v>
      </c>
      <c r="N2" s="80">
        <f>VLOOKUP(M2,$M$3:$N$1000,2,FALSE)</f>
        <v>44713</v>
      </c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  <c r="AB2" s="83"/>
    </row>
    <row r="3" spans="1:28" s="61" customFormat="1" ht="20.100000000000001" customHeight="1" x14ac:dyDescent="0.2">
      <c r="A3" s="60">
        <v>23712</v>
      </c>
      <c r="B3" s="84"/>
      <c r="C3" s="84"/>
      <c r="D3" s="85"/>
      <c r="E3" s="86"/>
      <c r="F3" s="87">
        <f t="shared" ref="F3:F66" ca="1" si="0">IF(CELL("tipo",B3)="v",IF(CELL("tipo",B4)="b",1,0),0)</f>
        <v>0</v>
      </c>
      <c r="G3" s="88">
        <f>A3</f>
        <v>23712</v>
      </c>
      <c r="H3" s="89">
        <f>VLOOKUP($A3,[2]MENSAIS!$A$3:$M$1000,8,FALSE)</f>
        <v>0</v>
      </c>
      <c r="I3" s="90" t="str">
        <f>VLOOKUP($A3,[2]MENSAIS!$A$3:$M$1000,9,FALSE)</f>
        <v>Conversão de moeda Cr$ 1,00 = Cr$ 1. (não divide índice)</v>
      </c>
      <c r="J3" s="91"/>
      <c r="K3" s="91"/>
      <c r="L3" s="91"/>
      <c r="M3" s="92">
        <v>1</v>
      </c>
      <c r="N3" s="93">
        <f>G3</f>
        <v>23712</v>
      </c>
      <c r="O3" s="94">
        <f>IF(N3&gt;$N$2,1,IF(C3=C4,1*O4,C3*O4/VLOOKUP(N3,Moeda!A$3:D$99,4,1)))</f>
        <v>0</v>
      </c>
      <c r="P3" s="91"/>
      <c r="Q3" s="91"/>
      <c r="R3" s="91"/>
    </row>
    <row r="4" spans="1:28" ht="20.100000000000001" customHeight="1" x14ac:dyDescent="0.2">
      <c r="A4" s="95">
        <v>24139</v>
      </c>
      <c r="B4" s="96"/>
      <c r="C4" s="97"/>
      <c r="D4" s="97"/>
      <c r="E4" s="98"/>
      <c r="F4" s="96">
        <f t="shared" ca="1" si="0"/>
        <v>0</v>
      </c>
      <c r="G4" s="93">
        <f t="shared" ref="G4:G67" si="1">A4</f>
        <v>24139</v>
      </c>
      <c r="H4" s="89">
        <f>VLOOKUP($A4,[2]MENSAIS!$A$3:$M$1000,8,FALSE)</f>
        <v>0</v>
      </c>
      <c r="I4" s="90">
        <f>VLOOKUP($A4,[2]MENSAIS!$A$3:$M$1000,9,FALSE)</f>
        <v>0</v>
      </c>
      <c r="J4" s="58"/>
      <c r="K4" s="58"/>
      <c r="L4" s="58"/>
      <c r="M4" s="92">
        <v>2</v>
      </c>
      <c r="N4" s="93">
        <f t="shared" ref="N4:N67" si="2">G4</f>
        <v>24139</v>
      </c>
      <c r="O4" s="94">
        <f>IF(N4&gt;$N$2,1,IF(C4=C5,1*O5,C4*O5/VLOOKUP(N4,Moeda!A$3:D$99,4,1)))</f>
        <v>0</v>
      </c>
      <c r="P4" s="58"/>
      <c r="Q4" s="58"/>
      <c r="R4" s="58"/>
    </row>
    <row r="5" spans="1:28" ht="20.100000000000001" customHeight="1" x14ac:dyDescent="0.2">
      <c r="A5" s="95">
        <v>24167</v>
      </c>
      <c r="B5" s="96"/>
      <c r="C5" s="97"/>
      <c r="D5" s="97"/>
      <c r="E5" s="98"/>
      <c r="F5" s="96">
        <f t="shared" ca="1" si="0"/>
        <v>0</v>
      </c>
      <c r="G5" s="93">
        <f t="shared" si="1"/>
        <v>24167</v>
      </c>
      <c r="H5" s="89">
        <f>VLOOKUP($A5,[2]MENSAIS!$A$3:$M$1000,8,FALSE)</f>
        <v>0</v>
      </c>
      <c r="I5" s="90">
        <f>VLOOKUP($A5,[2]MENSAIS!$A$3:$M$1000,9,FALSE)</f>
        <v>0</v>
      </c>
      <c r="J5" s="99"/>
      <c r="K5" s="99"/>
      <c r="L5" s="99"/>
      <c r="M5" s="92">
        <v>3</v>
      </c>
      <c r="N5" s="93">
        <f t="shared" si="2"/>
        <v>24167</v>
      </c>
      <c r="O5" s="94">
        <f>IF(N5&gt;$N$2,1,IF(C5=C6,1*O6,C5*O6/VLOOKUP(N5,Moeda!A$3:D$99,4,1)))</f>
        <v>0</v>
      </c>
      <c r="P5" s="99"/>
      <c r="Q5" s="99"/>
      <c r="R5" s="99"/>
    </row>
    <row r="6" spans="1:28" ht="20.100000000000001" customHeight="1" x14ac:dyDescent="0.2">
      <c r="A6" s="95">
        <v>24198</v>
      </c>
      <c r="B6" s="96"/>
      <c r="C6" s="97"/>
      <c r="D6" s="97"/>
      <c r="E6" s="98"/>
      <c r="F6" s="96">
        <f t="shared" ca="1" si="0"/>
        <v>0</v>
      </c>
      <c r="G6" s="93">
        <f t="shared" si="1"/>
        <v>24198</v>
      </c>
      <c r="H6" s="89">
        <f>VLOOKUP($A6,[2]MENSAIS!$A$3:$M$1000,8,FALSE)</f>
        <v>0</v>
      </c>
      <c r="I6" s="90">
        <f>VLOOKUP($A6,[2]MENSAIS!$A$3:$M$1000,9,FALSE)</f>
        <v>0</v>
      </c>
      <c r="J6" s="99"/>
      <c r="K6" s="99"/>
      <c r="L6" s="99"/>
      <c r="M6" s="92">
        <v>4</v>
      </c>
      <c r="N6" s="93">
        <f t="shared" si="2"/>
        <v>24198</v>
      </c>
      <c r="O6" s="94">
        <f>IF(N6&gt;$N$2,1,IF(C6=C7,1*O7,C6*O7/VLOOKUP(N6,Moeda!A$3:D$99,4,1)))</f>
        <v>0</v>
      </c>
      <c r="P6" s="99"/>
      <c r="Q6" s="99"/>
      <c r="R6" s="99"/>
    </row>
    <row r="7" spans="1:28" ht="20.100000000000001" customHeight="1" x14ac:dyDescent="0.2">
      <c r="A7" s="95">
        <v>24228</v>
      </c>
      <c r="B7" s="96"/>
      <c r="C7" s="97"/>
      <c r="D7" s="97"/>
      <c r="E7" s="98"/>
      <c r="F7" s="96">
        <f t="shared" ca="1" si="0"/>
        <v>0</v>
      </c>
      <c r="G7" s="93">
        <f t="shared" si="1"/>
        <v>24228</v>
      </c>
      <c r="H7" s="89">
        <f>VLOOKUP($A7,[2]MENSAIS!$A$3:$M$1000,8,FALSE)</f>
        <v>0</v>
      </c>
      <c r="I7" s="90">
        <f>VLOOKUP($A7,[2]MENSAIS!$A$3:$M$1000,9,FALSE)</f>
        <v>0</v>
      </c>
      <c r="J7" s="99"/>
      <c r="K7" s="99"/>
      <c r="L7" s="99"/>
      <c r="M7" s="92">
        <v>5</v>
      </c>
      <c r="N7" s="93">
        <f t="shared" si="2"/>
        <v>24228</v>
      </c>
      <c r="O7" s="94">
        <f>IF(N7&gt;$N$2,1,IF(C7=C8,1*O8,C7*O8/VLOOKUP(N7,Moeda!A$3:D$99,4,1)))</f>
        <v>0</v>
      </c>
      <c r="P7" s="99"/>
      <c r="Q7" s="99"/>
      <c r="R7" s="99"/>
    </row>
    <row r="8" spans="1:28" ht="20.100000000000001" customHeight="1" x14ac:dyDescent="0.2">
      <c r="A8" s="95">
        <v>24259</v>
      </c>
      <c r="B8" s="96"/>
      <c r="C8" s="97"/>
      <c r="D8" s="97"/>
      <c r="E8" s="98"/>
      <c r="F8" s="96">
        <f t="shared" ca="1" si="0"/>
        <v>0</v>
      </c>
      <c r="G8" s="93">
        <f t="shared" si="1"/>
        <v>24259</v>
      </c>
      <c r="H8" s="89">
        <f>VLOOKUP($A8,[2]MENSAIS!$A$3:$M$1000,8,FALSE)</f>
        <v>0</v>
      </c>
      <c r="I8" s="90">
        <f>VLOOKUP($A8,[2]MENSAIS!$A$3:$M$1000,9,FALSE)</f>
        <v>0</v>
      </c>
      <c r="J8" s="99"/>
      <c r="K8" s="99"/>
      <c r="L8" s="99"/>
      <c r="M8" s="92">
        <v>6</v>
      </c>
      <c r="N8" s="93">
        <f t="shared" si="2"/>
        <v>24259</v>
      </c>
      <c r="O8" s="94">
        <f>IF(N8&gt;$N$2,1,IF(C8=C9,1*O9,C8*O9/VLOOKUP(N8,Moeda!A$3:D$99,4,1)))</f>
        <v>0</v>
      </c>
      <c r="P8" s="99"/>
      <c r="Q8" s="99"/>
      <c r="R8" s="99"/>
    </row>
    <row r="9" spans="1:28" ht="20.100000000000001" customHeight="1" x14ac:dyDescent="0.2">
      <c r="A9" s="95">
        <v>24289</v>
      </c>
      <c r="B9" s="96"/>
      <c r="C9" s="97"/>
      <c r="D9" s="97"/>
      <c r="E9" s="98"/>
      <c r="F9" s="96">
        <f t="shared" ca="1" si="0"/>
        <v>0</v>
      </c>
      <c r="G9" s="93">
        <f t="shared" si="1"/>
        <v>24289</v>
      </c>
      <c r="H9" s="89">
        <f>VLOOKUP($A9,[2]MENSAIS!$A$3:$M$1000,8,FALSE)</f>
        <v>0</v>
      </c>
      <c r="I9" s="90">
        <f>VLOOKUP($A9,[2]MENSAIS!$A$3:$M$1000,9,FALSE)</f>
        <v>0</v>
      </c>
      <c r="J9" s="99"/>
      <c r="K9" s="99"/>
      <c r="L9" s="99"/>
      <c r="M9" s="92">
        <v>7</v>
      </c>
      <c r="N9" s="93">
        <f t="shared" si="2"/>
        <v>24289</v>
      </c>
      <c r="O9" s="94">
        <f>IF(N9&gt;$N$2,1,IF(C9=C10,1*O10,C9*O10/VLOOKUP(N9,Moeda!A$3:D$99,4,1)))</f>
        <v>0</v>
      </c>
      <c r="P9" s="99"/>
      <c r="Q9" s="99"/>
      <c r="R9" s="99"/>
    </row>
    <row r="10" spans="1:28" ht="20.100000000000001" customHeight="1" x14ac:dyDescent="0.2">
      <c r="A10" s="95">
        <v>24320</v>
      </c>
      <c r="B10" s="96"/>
      <c r="C10" s="97"/>
      <c r="D10" s="97"/>
      <c r="E10" s="98"/>
      <c r="F10" s="96">
        <f t="shared" ca="1" si="0"/>
        <v>0</v>
      </c>
      <c r="G10" s="93">
        <f t="shared" si="1"/>
        <v>24320</v>
      </c>
      <c r="H10" s="89">
        <f>VLOOKUP($A10,[2]MENSAIS!$A$3:$M$1000,8,FALSE)</f>
        <v>0</v>
      </c>
      <c r="I10" s="90">
        <f>VLOOKUP($A10,[2]MENSAIS!$A$3:$M$1000,9,FALSE)</f>
        <v>0</v>
      </c>
      <c r="J10" s="99"/>
      <c r="K10" s="99"/>
      <c r="L10" s="99"/>
      <c r="M10" s="92">
        <v>8</v>
      </c>
      <c r="N10" s="93">
        <f t="shared" si="2"/>
        <v>24320</v>
      </c>
      <c r="O10" s="94">
        <f>IF(N10&gt;$N$2,1,IF(C10=C11,1*O11,C10*O11/VLOOKUP(N10,Moeda!A$3:D$99,4,1)))</f>
        <v>0</v>
      </c>
      <c r="P10" s="99"/>
      <c r="Q10" s="99"/>
      <c r="R10" s="99"/>
    </row>
    <row r="11" spans="1:28" ht="20.100000000000001" customHeight="1" x14ac:dyDescent="0.2">
      <c r="A11" s="95">
        <v>24351</v>
      </c>
      <c r="B11" s="96"/>
      <c r="C11" s="97"/>
      <c r="D11" s="97"/>
      <c r="E11" s="98"/>
      <c r="F11" s="96">
        <f t="shared" ca="1" si="0"/>
        <v>0</v>
      </c>
      <c r="G11" s="93">
        <f t="shared" si="1"/>
        <v>24351</v>
      </c>
      <c r="H11" s="89">
        <f>VLOOKUP($A11,[2]MENSAIS!$A$3:$M$1000,8,FALSE)</f>
        <v>0</v>
      </c>
      <c r="I11" s="90">
        <f>VLOOKUP($A11,[2]MENSAIS!$A$3:$M$1000,9,FALSE)</f>
        <v>0</v>
      </c>
      <c r="J11" s="99"/>
      <c r="K11" s="99"/>
      <c r="L11" s="99"/>
      <c r="M11" s="92">
        <v>9</v>
      </c>
      <c r="N11" s="93">
        <f t="shared" si="2"/>
        <v>24351</v>
      </c>
      <c r="O11" s="94">
        <f>IF(N11&gt;$N$2,1,IF(C11=C12,1*O12,C11*O12/VLOOKUP(N11,Moeda!A$3:D$99,4,1)))</f>
        <v>0</v>
      </c>
      <c r="P11" s="99"/>
      <c r="Q11" s="99"/>
      <c r="R11" s="99"/>
    </row>
    <row r="12" spans="1:28" ht="60.75" customHeight="1" x14ac:dyDescent="0.2">
      <c r="A12" s="95">
        <v>24381</v>
      </c>
      <c r="B12" s="100">
        <f>VLOOKUP($A12,[2]MENSAIS!$A$3:$G$1000,2,FALSE)</f>
        <v>7.4965299999999901</v>
      </c>
      <c r="C12" s="100">
        <f>VLOOKUP($A12,[2]MENSAIS!$A$3:$G$1000,3,FALSE)</f>
        <v>1.0749652999999999</v>
      </c>
      <c r="D12" s="100">
        <f>VLOOKUP($A12,[2]MENSAIS!$A$3:$G$1000,4,FALSE)</f>
        <v>1.0749652999999999</v>
      </c>
      <c r="E12" s="101">
        <f>VLOOKUP($A12,[2]MENSAIS!$A$3:$G$1000,5,FALSE)</f>
        <v>1.0229409655924444</v>
      </c>
      <c r="F12" s="96">
        <f t="shared" ca="1" si="0"/>
        <v>0</v>
      </c>
      <c r="G12" s="93">
        <f t="shared" si="1"/>
        <v>24381</v>
      </c>
      <c r="H12" s="89" t="str">
        <f>VLOOKUP($A12,[2]MENSAIS!$A$3:$M$1000,8,FALSE)</f>
        <v>Lei 4357/1964</v>
      </c>
      <c r="I12" s="90" t="str">
        <f>VLOOKUP($A12,[2]MENSAIS!$A$3:$M$1000,9,FALSE)</f>
        <v>Coeficiente de atualização monetária - Obrigação do Tesouro Nacional.</v>
      </c>
      <c r="J12" s="58">
        <f t="shared" ref="J12:J75" ca="1" si="3">IF($F12=1,1,IF(J11&gt;=1,J11+1,0))</f>
        <v>0</v>
      </c>
      <c r="K12" s="94">
        <f t="shared" ref="K12" si="4">D12-1</f>
        <v>7.4965299999999901E-2</v>
      </c>
      <c r="L12" s="94">
        <f t="shared" ref="L12" si="5">PRODUCT(C1:C12)-1</f>
        <v>7.4965299999999901E-2</v>
      </c>
      <c r="M12" s="92">
        <v>10</v>
      </c>
      <c r="N12" s="93">
        <f t="shared" si="2"/>
        <v>24381</v>
      </c>
      <c r="O12" s="94">
        <f>IF(N12&gt;$N$2,1,IF(C12=C13,1*O13,C12*O13/VLOOKUP(N12,Moeda!A$3:D$99,4,1)))</f>
        <v>1.0139401503804066</v>
      </c>
      <c r="P12" s="99"/>
      <c r="Q12" s="99"/>
      <c r="R12" s="99"/>
    </row>
    <row r="13" spans="1:28" ht="20.100000000000001" customHeight="1" x14ac:dyDescent="0.2">
      <c r="A13" s="95">
        <v>24412</v>
      </c>
      <c r="B13" s="100">
        <f>VLOOKUP($A13,[2]MENSAIS!$A$3:$G$1000,2,FALSE)</f>
        <v>7.4965299999999901</v>
      </c>
      <c r="C13" s="100">
        <f>VLOOKUP($A13,[2]MENSAIS!$A$3:$G$1000,3,FALSE)</f>
        <v>1.0749652999999999</v>
      </c>
      <c r="D13" s="100">
        <f>VLOOKUP($A13,[2]MENSAIS!$A$3:$G$1000,4,FALSE)</f>
        <v>1.0749652999999999</v>
      </c>
      <c r="E13" s="101">
        <f>VLOOKUP($A13,[2]MENSAIS!$A$3:$G$1000,5,FALSE)</f>
        <v>1.0229409655924444</v>
      </c>
      <c r="F13" s="96">
        <f t="shared" ca="1" si="0"/>
        <v>0</v>
      </c>
      <c r="G13" s="93">
        <f t="shared" si="1"/>
        <v>24412</v>
      </c>
      <c r="H13" s="89">
        <f>VLOOKUP($A13,[2]MENSAIS!$A$3:$M$1000,8,FALSE)</f>
        <v>0</v>
      </c>
      <c r="I13" s="90">
        <f>VLOOKUP($A13,[2]MENSAIS!$A$3:$M$1000,9,FALSE)</f>
        <v>0</v>
      </c>
      <c r="J13" s="58">
        <f t="shared" ca="1" si="3"/>
        <v>0</v>
      </c>
      <c r="K13" s="94">
        <f t="shared" ref="K13:K76" si="6">D13-1</f>
        <v>7.4965299999999901E-2</v>
      </c>
      <c r="L13" s="94">
        <f t="shared" ref="L13:L76" si="7">PRODUCT(C2:C13)-1</f>
        <v>0.15555039620408984</v>
      </c>
      <c r="M13" s="92">
        <v>11</v>
      </c>
      <c r="N13" s="93">
        <f t="shared" si="2"/>
        <v>24412</v>
      </c>
      <c r="O13" s="94">
        <f>IF(N13&gt;$N$2,1,IF(C13=C14,1*O14,C13*O14/VLOOKUP(N13,Moeda!A$3:D$99,4,1)))</f>
        <v>1.0139401503804066</v>
      </c>
      <c r="P13" s="99"/>
      <c r="Q13" s="99"/>
      <c r="R13" s="99"/>
    </row>
    <row r="14" spans="1:28" ht="20.100000000000001" customHeight="1" x14ac:dyDescent="0.2">
      <c r="A14" s="95">
        <v>24442</v>
      </c>
      <c r="B14" s="100">
        <f>VLOOKUP($A14,[2]MENSAIS!$A$3:$G$1000,2,FALSE)</f>
        <v>7.4965299999999901</v>
      </c>
      <c r="C14" s="100">
        <f>VLOOKUP($A14,[2]MENSAIS!$A$3:$G$1000,3,FALSE)</f>
        <v>1.0749652999999999</v>
      </c>
      <c r="D14" s="100">
        <f>VLOOKUP($A14,[2]MENSAIS!$A$3:$G$1000,4,FALSE)</f>
        <v>1.0749652999999999</v>
      </c>
      <c r="E14" s="101">
        <f>VLOOKUP($A14,[2]MENSAIS!$A$3:$G$1000,5,FALSE)</f>
        <v>1.0229409655924444</v>
      </c>
      <c r="F14" s="96">
        <f t="shared" ca="1" si="0"/>
        <v>0</v>
      </c>
      <c r="G14" s="93">
        <f t="shared" si="1"/>
        <v>24442</v>
      </c>
      <c r="H14" s="89">
        <f>VLOOKUP($A14,[2]MENSAIS!$A$3:$M$1000,8,FALSE)</f>
        <v>0</v>
      </c>
      <c r="I14" s="90">
        <f>VLOOKUP($A14,[2]MENSAIS!$A$3:$M$1000,9,FALSE)</f>
        <v>0</v>
      </c>
      <c r="J14" s="58">
        <f t="shared" ca="1" si="3"/>
        <v>0</v>
      </c>
      <c r="K14" s="94">
        <f t="shared" si="6"/>
        <v>7.4965299999999901E-2</v>
      </c>
      <c r="L14" s="94">
        <f t="shared" si="7"/>
        <v>0.24217657832064821</v>
      </c>
      <c r="M14" s="92">
        <v>12</v>
      </c>
      <c r="N14" s="93">
        <f t="shared" si="2"/>
        <v>24442</v>
      </c>
      <c r="O14" s="94">
        <f>IF(N14&gt;$N$2,1,IF(C14=C15,1*O15,C14*O15/VLOOKUP(N14,Moeda!A$3:D$99,4,1)))</f>
        <v>1.0139401503804066</v>
      </c>
      <c r="P14" s="99"/>
      <c r="Q14" s="99"/>
      <c r="R14" s="99"/>
    </row>
    <row r="15" spans="1:28" ht="20.100000000000001" customHeight="1" x14ac:dyDescent="0.2">
      <c r="A15" s="95">
        <v>24473</v>
      </c>
      <c r="B15" s="100">
        <f>VLOOKUP($A15,[2]MENSAIS!$A$3:$G$1000,2,FALSE)</f>
        <v>6.0697000000000001</v>
      </c>
      <c r="C15" s="100">
        <f>VLOOKUP($A15,[2]MENSAIS!$A$3:$G$1000,3,FALSE)</f>
        <v>1.060697</v>
      </c>
      <c r="D15" s="100">
        <f>VLOOKUP($A15,[2]MENSAIS!$A$3:$G$1000,4,FALSE)</f>
        <v>1.060697</v>
      </c>
      <c r="E15" s="101">
        <f>VLOOKUP($A15,[2]MENSAIS!$A$3:$G$1000,5,FALSE)</f>
        <v>0.95160370813127126</v>
      </c>
      <c r="F15" s="96">
        <f t="shared" ca="1" si="0"/>
        <v>0</v>
      </c>
      <c r="G15" s="93">
        <f t="shared" si="1"/>
        <v>24473</v>
      </c>
      <c r="H15" s="89">
        <f>VLOOKUP($A15,[2]MENSAIS!$A$3:$M$1000,8,FALSE)</f>
        <v>0</v>
      </c>
      <c r="I15" s="90">
        <f>VLOOKUP($A15,[2]MENSAIS!$A$3:$M$1000,9,FALSE)</f>
        <v>0</v>
      </c>
      <c r="J15" s="58">
        <f t="shared" ca="1" si="3"/>
        <v>0</v>
      </c>
      <c r="K15" s="94">
        <f t="shared" si="6"/>
        <v>6.0697000000000001E-2</v>
      </c>
      <c r="L15" s="94">
        <f t="shared" si="7"/>
        <v>0.31757297009497654</v>
      </c>
      <c r="M15" s="92">
        <v>13</v>
      </c>
      <c r="N15" s="93">
        <f t="shared" si="2"/>
        <v>24473</v>
      </c>
      <c r="O15" s="94">
        <f>IF(N15&gt;$N$2,1,IF(C15=C16,1*O16,C15*O16/VLOOKUP(N15,Moeda!A$3:D$99,4,1)))</f>
        <v>0.94323058649465863</v>
      </c>
      <c r="P15" s="99"/>
      <c r="Q15" s="99"/>
      <c r="R15" s="99"/>
    </row>
    <row r="16" spans="1:28" s="61" customFormat="1" ht="20.100000000000001" customHeight="1" x14ac:dyDescent="0.2">
      <c r="A16" s="60">
        <v>24504</v>
      </c>
      <c r="B16" s="84">
        <f>VLOOKUP($A16,[2]MENSAIS!$A$3:$G$1000,2,FALSE)</f>
        <v>6.0697000000000001</v>
      </c>
      <c r="C16" s="84">
        <f>VLOOKUP($A16,[2]MENSAIS!$A$3:$G$1000,3,FALSE)</f>
        <v>1.060697</v>
      </c>
      <c r="D16" s="100">
        <f>VLOOKUP($A16,[2]MENSAIS!$A$3:$G$1000,4,FALSE)</f>
        <v>1.060697</v>
      </c>
      <c r="E16" s="86">
        <f>VLOOKUP($A16,[2]MENSAIS!$A$3:$G$1000,5,FALSE)</f>
        <v>0.95160370813127126</v>
      </c>
      <c r="F16" s="87">
        <f t="shared" ca="1" si="0"/>
        <v>0</v>
      </c>
      <c r="G16" s="88">
        <f t="shared" si="1"/>
        <v>24504</v>
      </c>
      <c r="H16" s="89">
        <f>VLOOKUP($A16,[2]MENSAIS!$A$3:$M$1000,8,FALSE)</f>
        <v>0</v>
      </c>
      <c r="I16" s="90" t="str">
        <f>VLOOKUP($A16,[2]MENSAIS!$A$3:$M$1000,9,FALSE)</f>
        <v>Estabelece o Cruzeiro Novo, NCr$. (dividir o indice por 1.000)</v>
      </c>
      <c r="J16" s="58">
        <f t="shared" ca="1" si="3"/>
        <v>0</v>
      </c>
      <c r="K16" s="94">
        <f t="shared" si="6"/>
        <v>6.0697000000000001E-2</v>
      </c>
      <c r="L16" s="94">
        <f t="shared" si="7"/>
        <v>0.39754569666083128</v>
      </c>
      <c r="M16" s="92">
        <v>14</v>
      </c>
      <c r="N16" s="93">
        <f t="shared" si="2"/>
        <v>24504</v>
      </c>
      <c r="O16" s="94">
        <f>IF(N16&gt;$N$2,1,IF(C16=C17,1*O17,C16*O17/VLOOKUP(N16,Moeda!A$3:D$99,4,1)))</f>
        <v>0.94323058649465863</v>
      </c>
      <c r="P16" s="91"/>
      <c r="Q16" s="91"/>
      <c r="R16" s="91"/>
    </row>
    <row r="17" spans="1:18" ht="20.100000000000001" customHeight="1" x14ac:dyDescent="0.2">
      <c r="A17" s="95">
        <v>24532</v>
      </c>
      <c r="B17" s="100">
        <f>VLOOKUP($A17,[2]MENSAIS!$A$3:$G$1000,2,FALSE)</f>
        <v>6.0697000000000001</v>
      </c>
      <c r="C17" s="100">
        <f>VLOOKUP($A17,[2]MENSAIS!$A$3:$G$1000,3,FALSE)</f>
        <v>1.060697</v>
      </c>
      <c r="D17" s="100">
        <f>VLOOKUP($A17,[2]MENSAIS!$A$3:$G$1000,4,FALSE)</f>
        <v>1.060697</v>
      </c>
      <c r="E17" s="101">
        <f>VLOOKUP($A17,[2]MENSAIS!$A$3:$G$1000,5,FALSE)</f>
        <v>0.95160370813127126</v>
      </c>
      <c r="F17" s="96">
        <f t="shared" ca="1" si="0"/>
        <v>0</v>
      </c>
      <c r="G17" s="93">
        <f t="shared" si="1"/>
        <v>24532</v>
      </c>
      <c r="H17" s="89">
        <f>VLOOKUP($A17,[2]MENSAIS!$A$3:$M$1000,8,FALSE)</f>
        <v>0</v>
      </c>
      <c r="I17" s="90">
        <f>VLOOKUP($A17,[2]MENSAIS!$A$3:$M$1000,9,FALSE)</f>
        <v>0</v>
      </c>
      <c r="J17" s="58">
        <f t="shared" ca="1" si="3"/>
        <v>0</v>
      </c>
      <c r="K17" s="94">
        <f t="shared" si="6"/>
        <v>6.0697000000000001E-2</v>
      </c>
      <c r="L17" s="94">
        <f t="shared" si="7"/>
        <v>0.48237252781105378</v>
      </c>
      <c r="M17" s="92">
        <v>15</v>
      </c>
      <c r="N17" s="93">
        <f t="shared" si="2"/>
        <v>24532</v>
      </c>
      <c r="O17" s="94">
        <f>IF(N17&gt;$N$2,1,IF(C17=C18,1*O18,C17*O18/VLOOKUP(N17,Moeda!A$3:D$99,4,1)))</f>
        <v>0.94323058649465863</v>
      </c>
      <c r="P17" s="99"/>
      <c r="Q17" s="99"/>
      <c r="R17" s="99"/>
    </row>
    <row r="18" spans="1:18" ht="20.100000000000001" customHeight="1" x14ac:dyDescent="0.2">
      <c r="A18" s="95">
        <v>24563</v>
      </c>
      <c r="B18" s="100">
        <f>VLOOKUP($A18,[2]MENSAIS!$A$3:$G$1000,2,FALSE)</f>
        <v>6.2500199999999895</v>
      </c>
      <c r="C18" s="100">
        <f>VLOOKUP($A18,[2]MENSAIS!$A$3:$G$1000,3,FALSE)</f>
        <v>1.0625001999999999</v>
      </c>
      <c r="D18" s="100">
        <f>VLOOKUP($A18,[2]MENSAIS!$A$3:$G$1000,4,FALSE)</f>
        <v>1.1269907746393999</v>
      </c>
      <c r="E18" s="101">
        <f>VLOOKUP($A18,[2]MENSAIS!$A$3:$G$1000,5,FALSE)</f>
        <v>0.89714942922556706</v>
      </c>
      <c r="F18" s="96">
        <f t="shared" ca="1" si="0"/>
        <v>0</v>
      </c>
      <c r="G18" s="93">
        <f t="shared" si="1"/>
        <v>24563</v>
      </c>
      <c r="H18" s="89">
        <f>VLOOKUP($A18,[2]MENSAIS!$A$3:$M$1000,8,FALSE)</f>
        <v>0</v>
      </c>
      <c r="I18" s="90">
        <f>VLOOKUP($A18,[2]MENSAIS!$A$3:$M$1000,9,FALSE)</f>
        <v>0</v>
      </c>
      <c r="J18" s="58">
        <f t="shared" ca="1" si="3"/>
        <v>0</v>
      </c>
      <c r="K18" s="94">
        <f t="shared" si="6"/>
        <v>0.12699077463939989</v>
      </c>
      <c r="L18" s="94">
        <f t="shared" si="7"/>
        <v>0.57502110727375011</v>
      </c>
      <c r="M18" s="92">
        <v>16</v>
      </c>
      <c r="N18" s="93">
        <f t="shared" si="2"/>
        <v>24563</v>
      </c>
      <c r="O18" s="94">
        <f>IF(N18&gt;$N$2,1,IF(C18=C19,1*O19,C18*O19/VLOOKUP(N18,Moeda!A$3:D$99,4,1)))</f>
        <v>0.88925544853493377</v>
      </c>
    </row>
    <row r="19" spans="1:18" ht="20.100000000000001" customHeight="1" x14ac:dyDescent="0.2">
      <c r="A19" s="95">
        <v>24593</v>
      </c>
      <c r="B19" s="100">
        <f>VLOOKUP($A19,[2]MENSAIS!$A$3:$G$1000,2,FALSE)</f>
        <v>6.2500199999999895</v>
      </c>
      <c r="C19" s="100">
        <f>VLOOKUP($A19,[2]MENSAIS!$A$3:$G$1000,3,FALSE)</f>
        <v>1.0625001999999999</v>
      </c>
      <c r="D19" s="100">
        <f>VLOOKUP($A19,[2]MENSAIS!$A$3:$G$1000,4,FALSE)</f>
        <v>1.1269907746393999</v>
      </c>
      <c r="E19" s="101">
        <f>VLOOKUP($A19,[2]MENSAIS!$A$3:$G$1000,5,FALSE)</f>
        <v>0.89714942922556706</v>
      </c>
      <c r="F19" s="96">
        <f t="shared" ca="1" si="0"/>
        <v>0</v>
      </c>
      <c r="G19" s="93">
        <f t="shared" si="1"/>
        <v>24593</v>
      </c>
      <c r="H19" s="89">
        <f>VLOOKUP($A19,[2]MENSAIS!$A$3:$M$1000,8,FALSE)</f>
        <v>0</v>
      </c>
      <c r="I19" s="90">
        <f>VLOOKUP($A19,[2]MENSAIS!$A$3:$M$1000,9,FALSE)</f>
        <v>0</v>
      </c>
      <c r="J19" s="58">
        <f t="shared" ca="1" si="3"/>
        <v>0</v>
      </c>
      <c r="K19" s="94">
        <f t="shared" si="6"/>
        <v>0.12699077463939989</v>
      </c>
      <c r="L19" s="94">
        <f t="shared" si="7"/>
        <v>0.67346024148258077</v>
      </c>
      <c r="M19" s="92">
        <v>17</v>
      </c>
      <c r="N19" s="93">
        <f t="shared" si="2"/>
        <v>24593</v>
      </c>
      <c r="O19" s="94">
        <f>IF(N19&gt;$N$2,1,IF(C19=C20,1*O20,C19*O20/VLOOKUP(N19,Moeda!A$3:D$99,4,1)))</f>
        <v>0.88925544853493377</v>
      </c>
    </row>
    <row r="20" spans="1:18" ht="20.100000000000001" customHeight="1" x14ac:dyDescent="0.2">
      <c r="A20" s="95">
        <v>24624</v>
      </c>
      <c r="B20" s="100">
        <f>VLOOKUP($A20,[2]MENSAIS!$A$3:$G$1000,2,FALSE)</f>
        <v>6.2500199999999895</v>
      </c>
      <c r="C20" s="100">
        <f>VLOOKUP($A20,[2]MENSAIS!$A$3:$G$1000,3,FALSE)</f>
        <v>1.0625001999999999</v>
      </c>
      <c r="D20" s="100">
        <f>VLOOKUP($A20,[2]MENSAIS!$A$3:$G$1000,4,FALSE)</f>
        <v>1.1269907746393999</v>
      </c>
      <c r="E20" s="101">
        <f>VLOOKUP($A20,[2]MENSAIS!$A$3:$G$1000,5,FALSE)</f>
        <v>0.89714942922556706</v>
      </c>
      <c r="F20" s="96">
        <f t="shared" ca="1" si="0"/>
        <v>0</v>
      </c>
      <c r="G20" s="93">
        <f t="shared" si="1"/>
        <v>24624</v>
      </c>
      <c r="H20" s="89">
        <f>VLOOKUP($A20,[2]MENSAIS!$A$3:$M$1000,8,FALSE)</f>
        <v>0</v>
      </c>
      <c r="I20" s="90">
        <f>VLOOKUP($A20,[2]MENSAIS!$A$3:$M$1000,9,FALSE)</f>
        <v>0</v>
      </c>
      <c r="J20" s="58">
        <f t="shared" ca="1" si="3"/>
        <v>0</v>
      </c>
      <c r="K20" s="94">
        <f t="shared" si="6"/>
        <v>0.12699077463939989</v>
      </c>
      <c r="L20" s="94">
        <f t="shared" si="7"/>
        <v>0.7780518412672901</v>
      </c>
      <c r="M20" s="92">
        <v>18</v>
      </c>
      <c r="N20" s="93">
        <f t="shared" si="2"/>
        <v>24624</v>
      </c>
      <c r="O20" s="94">
        <f>IF(N20&gt;$N$2,1,IF(C20=C21,1*O21,C20*O21/VLOOKUP(N20,Moeda!A$3:D$99,4,1)))</f>
        <v>0.88925544853493377</v>
      </c>
    </row>
    <row r="21" spans="1:18" ht="20.100000000000001" customHeight="1" x14ac:dyDescent="0.2">
      <c r="A21" s="95">
        <v>24654</v>
      </c>
      <c r="B21" s="100">
        <f>VLOOKUP($A21,[2]MENSAIS!$A$3:$G$1000,2,FALSE)</f>
        <v>4.5836599999999894</v>
      </c>
      <c r="C21" s="100">
        <f>VLOOKUP($A21,[2]MENSAIS!$A$3:$G$1000,3,FALSE)</f>
        <v>1.0458365999999999</v>
      </c>
      <c r="D21" s="100">
        <f>VLOOKUP($A21,[2]MENSAIS!$A$3:$G$1000,4,FALSE)</f>
        <v>1.1786481999802361</v>
      </c>
      <c r="E21" s="101">
        <f>VLOOKUP($A21,[2]MENSAIS!$A$3:$G$1000,5,FALSE)</f>
        <v>0.84437577444744683</v>
      </c>
      <c r="F21" s="96">
        <f t="shared" ca="1" si="0"/>
        <v>0</v>
      </c>
      <c r="G21" s="93">
        <f t="shared" si="1"/>
        <v>24654</v>
      </c>
      <c r="H21" s="89">
        <f>VLOOKUP($A21,[2]MENSAIS!$A$3:$M$1000,8,FALSE)</f>
        <v>0</v>
      </c>
      <c r="I21" s="90">
        <f>VLOOKUP($A21,[2]MENSAIS!$A$3:$M$1000,9,FALSE)</f>
        <v>0</v>
      </c>
      <c r="J21" s="58">
        <f t="shared" ca="1" si="3"/>
        <v>0</v>
      </c>
      <c r="K21" s="94">
        <f t="shared" si="6"/>
        <v>0.17864819998023607</v>
      </c>
      <c r="L21" s="94">
        <f t="shared" si="7"/>
        <v>0.85955169229472217</v>
      </c>
      <c r="M21" s="92">
        <v>19</v>
      </c>
      <c r="N21" s="93">
        <f t="shared" si="2"/>
        <v>24654</v>
      </c>
      <c r="O21" s="94">
        <f>IF(N21&gt;$N$2,1,IF(C21=C22,1*O22,C21*O22/VLOOKUP(N21,Moeda!A$3:D$99,4,1)))</f>
        <v>0.83694614696066305</v>
      </c>
    </row>
    <row r="22" spans="1:18" ht="20.100000000000001" customHeight="1" x14ac:dyDescent="0.2">
      <c r="A22" s="95">
        <v>24685</v>
      </c>
      <c r="B22" s="100">
        <f>VLOOKUP($A22,[2]MENSAIS!$A$3:$G$1000,2,FALSE)</f>
        <v>4.5836599999999894</v>
      </c>
      <c r="C22" s="100">
        <f>VLOOKUP($A22,[2]MENSAIS!$A$3:$G$1000,3,FALSE)</f>
        <v>1.0458365999999999</v>
      </c>
      <c r="D22" s="100">
        <f>VLOOKUP($A22,[2]MENSAIS!$A$3:$G$1000,4,FALSE)</f>
        <v>1.1786481999802361</v>
      </c>
      <c r="E22" s="101">
        <f>VLOOKUP($A22,[2]MENSAIS!$A$3:$G$1000,5,FALSE)</f>
        <v>0.84437577444744683</v>
      </c>
      <c r="F22" s="96">
        <f t="shared" ca="1" si="0"/>
        <v>0</v>
      </c>
      <c r="G22" s="93">
        <f t="shared" si="1"/>
        <v>24685</v>
      </c>
      <c r="H22" s="89">
        <f>VLOOKUP($A22,[2]MENSAIS!$A$3:$M$1000,8,FALSE)</f>
        <v>0</v>
      </c>
      <c r="I22" s="90">
        <f>VLOOKUP($A22,[2]MENSAIS!$A$3:$M$1000,9,FALSE)</f>
        <v>0</v>
      </c>
      <c r="J22" s="58">
        <f t="shared" ca="1" si="3"/>
        <v>0</v>
      </c>
      <c r="K22" s="94">
        <f t="shared" si="6"/>
        <v>0.17864819998023607</v>
      </c>
      <c r="L22" s="94">
        <f t="shared" si="7"/>
        <v>0.94478721939375832</v>
      </c>
      <c r="M22" s="92">
        <v>20</v>
      </c>
      <c r="N22" s="93">
        <f t="shared" si="2"/>
        <v>24685</v>
      </c>
      <c r="O22" s="94">
        <f>IF(N22&gt;$N$2,1,IF(C22=C23,1*O23,C22*O23/VLOOKUP(N22,Moeda!A$3:D$99,4,1)))</f>
        <v>0.83694614696066305</v>
      </c>
    </row>
    <row r="23" spans="1:18" ht="20.100000000000001" customHeight="1" x14ac:dyDescent="0.2">
      <c r="A23" s="95">
        <v>24716</v>
      </c>
      <c r="B23" s="100">
        <f>VLOOKUP($A23,[2]MENSAIS!$A$3:$G$1000,2,FALSE)</f>
        <v>4.5836599999999894</v>
      </c>
      <c r="C23" s="100">
        <f>VLOOKUP($A23,[2]MENSAIS!$A$3:$G$1000,3,FALSE)</f>
        <v>1.0458365999999999</v>
      </c>
      <c r="D23" s="100">
        <f>VLOOKUP($A23,[2]MENSAIS!$A$3:$G$1000,4,FALSE)</f>
        <v>1.1786481999802361</v>
      </c>
      <c r="E23" s="101">
        <f>VLOOKUP($A23,[2]MENSAIS!$A$3:$G$1000,5,FALSE)</f>
        <v>0.84437577444744683</v>
      </c>
      <c r="F23" s="96">
        <f t="shared" ca="1" si="0"/>
        <v>0</v>
      </c>
      <c r="G23" s="93">
        <f t="shared" si="1"/>
        <v>24716</v>
      </c>
      <c r="H23" s="89">
        <f>VLOOKUP($A23,[2]MENSAIS!$A$3:$M$1000,8,FALSE)</f>
        <v>0</v>
      </c>
      <c r="I23" s="90">
        <f>VLOOKUP($A23,[2]MENSAIS!$A$3:$M$1000,9,FALSE)</f>
        <v>0</v>
      </c>
      <c r="J23" s="58">
        <f t="shared" ca="1" si="3"/>
        <v>0</v>
      </c>
      <c r="K23" s="94">
        <f t="shared" si="6"/>
        <v>0.17864819998023607</v>
      </c>
      <c r="L23" s="94">
        <f t="shared" si="7"/>
        <v>1.0339296532542219</v>
      </c>
      <c r="M23" s="92">
        <v>21</v>
      </c>
      <c r="N23" s="93">
        <f t="shared" si="2"/>
        <v>24716</v>
      </c>
      <c r="O23" s="94">
        <f>IF(N23&gt;$N$2,1,IF(C23=C24,1*O24,C23*O24/VLOOKUP(N23,Moeda!A$3:D$99,4,1)))</f>
        <v>0.83694614696066305</v>
      </c>
    </row>
    <row r="24" spans="1:18" ht="20.100000000000001" customHeight="1" x14ac:dyDescent="0.2">
      <c r="A24" s="95">
        <v>24746</v>
      </c>
      <c r="B24" s="100">
        <f>VLOOKUP($A24,[2]MENSAIS!$A$3:$G$1000,2,FALSE)</f>
        <v>4.0175199999999966</v>
      </c>
      <c r="C24" s="100">
        <f>VLOOKUP($A24,[2]MENSAIS!$A$3:$G$1000,3,FALSE)</f>
        <v>1.0401752</v>
      </c>
      <c r="D24" s="100">
        <f>VLOOKUP($A24,[2]MENSAIS!$A$3:$G$1000,4,FALSE)</f>
        <v>1.226000627144082</v>
      </c>
      <c r="E24" s="101">
        <f>VLOOKUP($A24,[2]MENSAIS!$A$3:$G$1000,5,FALSE)</f>
        <v>0.80736873661473207</v>
      </c>
      <c r="F24" s="96">
        <f t="shared" ca="1" si="0"/>
        <v>0</v>
      </c>
      <c r="G24" s="93">
        <f t="shared" si="1"/>
        <v>24746</v>
      </c>
      <c r="H24" s="89">
        <f>VLOOKUP($A24,[2]MENSAIS!$A$3:$M$1000,8,FALSE)</f>
        <v>0</v>
      </c>
      <c r="I24" s="90">
        <f>VLOOKUP($A24,[2]MENSAIS!$A$3:$M$1000,9,FALSE)</f>
        <v>0</v>
      </c>
      <c r="J24" s="58">
        <f t="shared" ca="1" si="3"/>
        <v>0</v>
      </c>
      <c r="K24" s="94">
        <f t="shared" si="6"/>
        <v>0.22600062714408198</v>
      </c>
      <c r="L24" s="94">
        <f t="shared" si="7"/>
        <v>0.96810369958885345</v>
      </c>
      <c r="M24" s="92">
        <v>22</v>
      </c>
      <c r="N24" s="93">
        <f t="shared" si="2"/>
        <v>24746</v>
      </c>
      <c r="O24" s="94">
        <f>IF(N24&gt;$N$2,1,IF(C24=C25,1*O25,C24*O25/VLOOKUP(N24,Moeda!A$3:D$99,4,1)))</f>
        <v>0.80026473252194763</v>
      </c>
    </row>
    <row r="25" spans="1:18" ht="20.100000000000001" customHeight="1" x14ac:dyDescent="0.2">
      <c r="A25" s="95">
        <v>24777</v>
      </c>
      <c r="B25" s="100">
        <f>VLOOKUP($A25,[2]MENSAIS!$A$3:$G$1000,2,FALSE)</f>
        <v>4.0175199999999966</v>
      </c>
      <c r="C25" s="100">
        <f>VLOOKUP($A25,[2]MENSAIS!$A$3:$G$1000,3,FALSE)</f>
        <v>1.0401752</v>
      </c>
      <c r="D25" s="100">
        <f>VLOOKUP($A25,[2]MENSAIS!$A$3:$G$1000,4,FALSE)</f>
        <v>1.226000627144082</v>
      </c>
      <c r="E25" s="101">
        <f>VLOOKUP($A25,[2]MENSAIS!$A$3:$G$1000,5,FALSE)</f>
        <v>0.80736873661473207</v>
      </c>
      <c r="F25" s="96">
        <f t="shared" ca="1" si="0"/>
        <v>0</v>
      </c>
      <c r="G25" s="93">
        <f t="shared" si="1"/>
        <v>24777</v>
      </c>
      <c r="H25" s="89">
        <f>VLOOKUP($A25,[2]MENSAIS!$A$3:$M$1000,8,FALSE)</f>
        <v>0</v>
      </c>
      <c r="I25" s="90">
        <f>VLOOKUP($A25,[2]MENSAIS!$A$3:$M$1000,9,FALSE)</f>
        <v>0</v>
      </c>
      <c r="J25" s="58">
        <f t="shared" ca="1" si="3"/>
        <v>0</v>
      </c>
      <c r="K25" s="94">
        <f t="shared" si="6"/>
        <v>0.22600062714408198</v>
      </c>
      <c r="L25" s="94">
        <f t="shared" si="7"/>
        <v>0.90440813237466844</v>
      </c>
      <c r="M25" s="92">
        <v>23</v>
      </c>
      <c r="N25" s="93">
        <f t="shared" si="2"/>
        <v>24777</v>
      </c>
      <c r="O25" s="94">
        <f>IF(N25&gt;$N$2,1,IF(C25=C26,1*O26,C25*O26/VLOOKUP(N25,Moeda!A$3:D$99,4,1)))</f>
        <v>0.80026473252194763</v>
      </c>
    </row>
    <row r="26" spans="1:18" ht="20.100000000000001" customHeight="1" x14ac:dyDescent="0.2">
      <c r="A26" s="95">
        <v>24807</v>
      </c>
      <c r="B26" s="100">
        <f>VLOOKUP($A26,[2]MENSAIS!$A$3:$G$1000,2,FALSE)</f>
        <v>4.0175199999999966</v>
      </c>
      <c r="C26" s="100">
        <f>VLOOKUP($A26,[2]MENSAIS!$A$3:$G$1000,3,FALSE)</f>
        <v>1.0401752</v>
      </c>
      <c r="D26" s="100">
        <f>VLOOKUP($A26,[2]MENSAIS!$A$3:$G$1000,4,FALSE)</f>
        <v>1.226000627144082</v>
      </c>
      <c r="E26" s="101">
        <f>VLOOKUP($A26,[2]MENSAIS!$A$3:$G$1000,5,FALSE)</f>
        <v>0.80736873661473207</v>
      </c>
      <c r="F26" s="96">
        <f t="shared" ca="1" si="0"/>
        <v>0</v>
      </c>
      <c r="G26" s="93">
        <f t="shared" si="1"/>
        <v>24807</v>
      </c>
      <c r="H26" s="89">
        <f>VLOOKUP($A26,[2]MENSAIS!$A$3:$M$1000,8,FALSE)</f>
        <v>0</v>
      </c>
      <c r="I26" s="90">
        <f>VLOOKUP($A26,[2]MENSAIS!$A$3:$M$1000,9,FALSE)</f>
        <v>0</v>
      </c>
      <c r="J26" s="58">
        <f t="shared" ca="1" si="3"/>
        <v>0</v>
      </c>
      <c r="K26" s="94">
        <f t="shared" si="6"/>
        <v>0.22600062714408198</v>
      </c>
      <c r="L26" s="94">
        <f t="shared" si="7"/>
        <v>0.842774003937101</v>
      </c>
      <c r="M26" s="92">
        <v>24</v>
      </c>
      <c r="N26" s="93">
        <f t="shared" si="2"/>
        <v>24807</v>
      </c>
      <c r="O26" s="94">
        <f>IF(N26&gt;$N$2,1,IF(C26=C27,1*O27,C26*O27/VLOOKUP(N26,Moeda!A$3:D$99,4,1)))</f>
        <v>0.80026473252194763</v>
      </c>
    </row>
    <row r="27" spans="1:18" ht="20.100000000000001" customHeight="1" x14ac:dyDescent="0.2">
      <c r="A27" s="95">
        <v>24838</v>
      </c>
      <c r="B27" s="100">
        <f>VLOOKUP($A27,[2]MENSAIS!$A$3:$G$1000,2,FALSE)</f>
        <v>4.7401500000000096</v>
      </c>
      <c r="C27" s="100">
        <f>VLOOKUP($A27,[2]MENSAIS!$A$3:$G$1000,3,FALSE)</f>
        <v>1.0474015000000001</v>
      </c>
      <c r="D27" s="100">
        <f>VLOOKUP($A27,[2]MENSAIS!$A$3:$G$1000,4,FALSE)</f>
        <v>1.0474015000000001</v>
      </c>
      <c r="E27" s="101">
        <f>VLOOKUP($A27,[2]MENSAIS!$A$3:$G$1000,5,FALSE)</f>
        <v>0.77618533552302738</v>
      </c>
      <c r="F27" s="96">
        <f t="shared" ca="1" si="0"/>
        <v>0</v>
      </c>
      <c r="G27" s="93">
        <f t="shared" si="1"/>
        <v>24838</v>
      </c>
      <c r="H27" s="89">
        <f>VLOOKUP($A27,[2]MENSAIS!$A$3:$M$1000,8,FALSE)</f>
        <v>0</v>
      </c>
      <c r="I27" s="90">
        <f>VLOOKUP($A27,[2]MENSAIS!$A$3:$M$1000,9,FALSE)</f>
        <v>0</v>
      </c>
      <c r="J27" s="58">
        <f t="shared" ca="1" si="3"/>
        <v>0</v>
      </c>
      <c r="K27" s="94">
        <f t="shared" si="6"/>
        <v>4.7401500000000096E-2</v>
      </c>
      <c r="L27" s="94">
        <f t="shared" si="7"/>
        <v>0.81967541709340752</v>
      </c>
      <c r="M27" s="92">
        <v>25</v>
      </c>
      <c r="N27" s="93">
        <f t="shared" si="2"/>
        <v>24838</v>
      </c>
      <c r="O27" s="94">
        <f>IF(N27&gt;$N$2,1,IF(C27=C28,1*O28,C27*O28/VLOOKUP(N27,Moeda!A$3:D$99,4,1)))</f>
        <v>0.7693557128856251</v>
      </c>
    </row>
    <row r="28" spans="1:18" ht="20.100000000000001" customHeight="1" x14ac:dyDescent="0.2">
      <c r="A28" s="95">
        <v>24869</v>
      </c>
      <c r="B28" s="100">
        <f>VLOOKUP($A28,[2]MENSAIS!$A$3:$G$1000,2,FALSE)</f>
        <v>4.7401500000000096</v>
      </c>
      <c r="C28" s="100">
        <f>VLOOKUP($A28,[2]MENSAIS!$A$3:$G$1000,3,FALSE)</f>
        <v>1.0474015000000001</v>
      </c>
      <c r="D28" s="100">
        <f>VLOOKUP($A28,[2]MENSAIS!$A$3:$G$1000,4,FALSE)</f>
        <v>1.0474015000000001</v>
      </c>
      <c r="E28" s="101">
        <f>VLOOKUP($A28,[2]MENSAIS!$A$3:$G$1000,5,FALSE)</f>
        <v>0.77618533552302738</v>
      </c>
      <c r="F28" s="96">
        <f t="shared" ca="1" si="0"/>
        <v>0</v>
      </c>
      <c r="G28" s="93">
        <f t="shared" si="1"/>
        <v>24869</v>
      </c>
      <c r="H28" s="89">
        <f>VLOOKUP($A28,[2]MENSAIS!$A$3:$M$1000,8,FALSE)</f>
        <v>0</v>
      </c>
      <c r="I28" s="90">
        <f>VLOOKUP($A28,[2]MENSAIS!$A$3:$M$1000,9,FALSE)</f>
        <v>0</v>
      </c>
      <c r="J28" s="58">
        <f t="shared" ca="1" si="3"/>
        <v>0</v>
      </c>
      <c r="K28" s="94">
        <f t="shared" si="6"/>
        <v>4.7401500000000096E-2</v>
      </c>
      <c r="L28" s="94">
        <f t="shared" si="7"/>
        <v>0.79686636369930364</v>
      </c>
      <c r="M28" s="92">
        <v>26</v>
      </c>
      <c r="N28" s="93">
        <f t="shared" si="2"/>
        <v>24869</v>
      </c>
      <c r="O28" s="94">
        <f>IF(N28&gt;$N$2,1,IF(C28=C29,1*O29,C28*O29/VLOOKUP(N28,Moeda!A$3:D$99,4,1)))</f>
        <v>0.7693557128856251</v>
      </c>
    </row>
    <row r="29" spans="1:18" ht="20.100000000000001" customHeight="1" x14ac:dyDescent="0.2">
      <c r="A29" s="95">
        <v>24898</v>
      </c>
      <c r="B29" s="100">
        <f>VLOOKUP($A29,[2]MENSAIS!$A$3:$G$1000,2,FALSE)</f>
        <v>4.7401500000000096</v>
      </c>
      <c r="C29" s="100">
        <f>VLOOKUP($A29,[2]MENSAIS!$A$3:$G$1000,3,FALSE)</f>
        <v>1.0474015000000001</v>
      </c>
      <c r="D29" s="100">
        <f>VLOOKUP($A29,[2]MENSAIS!$A$3:$G$1000,4,FALSE)</f>
        <v>1.0474015000000001</v>
      </c>
      <c r="E29" s="101">
        <f>VLOOKUP($A29,[2]MENSAIS!$A$3:$G$1000,5,FALSE)</f>
        <v>0.77618533552302738</v>
      </c>
      <c r="F29" s="96">
        <f t="shared" ca="1" si="0"/>
        <v>0</v>
      </c>
      <c r="G29" s="93">
        <f t="shared" si="1"/>
        <v>24898</v>
      </c>
      <c r="H29" s="89">
        <f>VLOOKUP($A29,[2]MENSAIS!$A$3:$M$1000,8,FALSE)</f>
        <v>0</v>
      </c>
      <c r="I29" s="90">
        <f>VLOOKUP($A29,[2]MENSAIS!$A$3:$M$1000,9,FALSE)</f>
        <v>0</v>
      </c>
      <c r="J29" s="58">
        <f t="shared" ca="1" si="3"/>
        <v>0</v>
      </c>
      <c r="K29" s="94">
        <f t="shared" si="6"/>
        <v>4.7401500000000096E-2</v>
      </c>
      <c r="L29" s="94">
        <f t="shared" si="7"/>
        <v>0.77434321454496158</v>
      </c>
      <c r="M29" s="92">
        <v>27</v>
      </c>
      <c r="N29" s="93">
        <f t="shared" si="2"/>
        <v>24898</v>
      </c>
      <c r="O29" s="94">
        <f>IF(N29&gt;$N$2,1,IF(C29=C30,1*O30,C29*O30/VLOOKUP(N29,Moeda!A$3:D$99,4,1)))</f>
        <v>0.7693557128856251</v>
      </c>
    </row>
    <row r="30" spans="1:18" ht="20.100000000000001" customHeight="1" x14ac:dyDescent="0.2">
      <c r="A30" s="95">
        <v>24929</v>
      </c>
      <c r="B30" s="100">
        <f>VLOOKUP($A30,[2]MENSAIS!$A$3:$G$1000,2,FALSE)</f>
        <v>7.5762700000000072</v>
      </c>
      <c r="C30" s="100">
        <f>VLOOKUP($A30,[2]MENSAIS!$A$3:$G$1000,3,FALSE)</f>
        <v>1.0757627000000001</v>
      </c>
      <c r="D30" s="100">
        <f>VLOOKUP($A30,[2]MENSAIS!$A$3:$G$1000,4,FALSE)</f>
        <v>1.1267554656240502</v>
      </c>
      <c r="E30" s="101">
        <f>VLOOKUP($A30,[2]MENSAIS!$A$3:$G$1000,5,FALSE)</f>
        <v>0.74105807135375246</v>
      </c>
      <c r="F30" s="96">
        <f t="shared" ca="1" si="0"/>
        <v>0</v>
      </c>
      <c r="G30" s="93">
        <f t="shared" si="1"/>
        <v>24929</v>
      </c>
      <c r="H30" s="89">
        <f>VLOOKUP($A30,[2]MENSAIS!$A$3:$M$1000,8,FALSE)</f>
        <v>0</v>
      </c>
      <c r="I30" s="90">
        <f>VLOOKUP($A30,[2]MENSAIS!$A$3:$M$1000,9,FALSE)</f>
        <v>0</v>
      </c>
      <c r="J30" s="58">
        <f t="shared" ca="1" si="3"/>
        <v>0</v>
      </c>
      <c r="K30" s="94">
        <f t="shared" si="6"/>
        <v>0.12675546562405016</v>
      </c>
      <c r="L30" s="94">
        <f t="shared" si="7"/>
        <v>0.79649118861866341</v>
      </c>
      <c r="M30" s="92">
        <v>28</v>
      </c>
      <c r="N30" s="93">
        <f t="shared" si="2"/>
        <v>24929</v>
      </c>
      <c r="O30" s="94">
        <f>IF(N30&gt;$N$2,1,IF(C30=C31,1*O31,C30*O31/VLOOKUP(N30,Moeda!A$3:D$99,4,1)))</f>
        <v>0.7345375320596973</v>
      </c>
    </row>
    <row r="31" spans="1:18" ht="20.100000000000001" customHeight="1" x14ac:dyDescent="0.2">
      <c r="A31" s="95">
        <v>24959</v>
      </c>
      <c r="B31" s="100">
        <f>VLOOKUP($A31,[2]MENSAIS!$A$3:$G$1000,2,FALSE)</f>
        <v>7.5762700000000072</v>
      </c>
      <c r="C31" s="100">
        <f>VLOOKUP($A31,[2]MENSAIS!$A$3:$G$1000,3,FALSE)</f>
        <v>1.0757627000000001</v>
      </c>
      <c r="D31" s="100">
        <f>VLOOKUP($A31,[2]MENSAIS!$A$3:$G$1000,4,FALSE)</f>
        <v>1.1267554656240502</v>
      </c>
      <c r="E31" s="101">
        <f>VLOOKUP($A31,[2]MENSAIS!$A$3:$G$1000,5,FALSE)</f>
        <v>0.74105807135375246</v>
      </c>
      <c r="F31" s="96">
        <f t="shared" ca="1" si="0"/>
        <v>0</v>
      </c>
      <c r="G31" s="93">
        <f t="shared" si="1"/>
        <v>24959</v>
      </c>
      <c r="H31" s="89">
        <f>VLOOKUP($A31,[2]MENSAIS!$A$3:$M$1000,8,FALSE)</f>
        <v>0</v>
      </c>
      <c r="I31" s="90">
        <f>VLOOKUP($A31,[2]MENSAIS!$A$3:$M$1000,9,FALSE)</f>
        <v>0</v>
      </c>
      <c r="J31" s="58">
        <f t="shared" ca="1" si="3"/>
        <v>0</v>
      </c>
      <c r="K31" s="94">
        <f t="shared" si="6"/>
        <v>0.12675546562405016</v>
      </c>
      <c r="L31" s="94">
        <f t="shared" si="7"/>
        <v>0.81891562146964558</v>
      </c>
      <c r="M31" s="92">
        <v>29</v>
      </c>
      <c r="N31" s="93">
        <f t="shared" si="2"/>
        <v>24959</v>
      </c>
      <c r="O31" s="94">
        <f>IF(N31&gt;$N$2,1,IF(C31=C32,1*O32,C31*O32/VLOOKUP(N31,Moeda!A$3:D$99,4,1)))</f>
        <v>0.7345375320596973</v>
      </c>
    </row>
    <row r="32" spans="1:18" ht="20.100000000000001" customHeight="1" x14ac:dyDescent="0.2">
      <c r="A32" s="95">
        <v>24990</v>
      </c>
      <c r="B32" s="100">
        <f>VLOOKUP($A32,[2]MENSAIS!$A$3:$G$1000,2,FALSE)</f>
        <v>7.5762700000000072</v>
      </c>
      <c r="C32" s="100">
        <f>VLOOKUP($A32,[2]MENSAIS!$A$3:$G$1000,3,FALSE)</f>
        <v>1.0757627000000001</v>
      </c>
      <c r="D32" s="100">
        <f>VLOOKUP($A32,[2]MENSAIS!$A$3:$G$1000,4,FALSE)</f>
        <v>1.1267554656240502</v>
      </c>
      <c r="E32" s="101">
        <f>VLOOKUP($A32,[2]MENSAIS!$A$3:$G$1000,5,FALSE)</f>
        <v>0.74105807135375246</v>
      </c>
      <c r="F32" s="96">
        <f t="shared" ca="1" si="0"/>
        <v>0</v>
      </c>
      <c r="G32" s="93">
        <f t="shared" si="1"/>
        <v>24990</v>
      </c>
      <c r="H32" s="89">
        <f>VLOOKUP($A32,[2]MENSAIS!$A$3:$M$1000,8,FALSE)</f>
        <v>0</v>
      </c>
      <c r="I32" s="90">
        <f>VLOOKUP($A32,[2]MENSAIS!$A$3:$M$1000,9,FALSE)</f>
        <v>0</v>
      </c>
      <c r="J32" s="58">
        <f t="shared" ca="1" si="3"/>
        <v>0</v>
      </c>
      <c r="K32" s="94">
        <f t="shared" si="6"/>
        <v>0.12675546562405016</v>
      </c>
      <c r="L32" s="94">
        <f t="shared" si="7"/>
        <v>0.84161996395329064</v>
      </c>
      <c r="M32" s="92">
        <v>30</v>
      </c>
      <c r="N32" s="93">
        <f t="shared" si="2"/>
        <v>24990</v>
      </c>
      <c r="O32" s="94">
        <f>IF(N32&gt;$N$2,1,IF(C32=C33,1*O33,C32*O33/VLOOKUP(N32,Moeda!A$3:D$99,4,1)))</f>
        <v>0.7345375320596973</v>
      </c>
    </row>
    <row r="33" spans="1:15" ht="20.100000000000001" customHeight="1" x14ac:dyDescent="0.2">
      <c r="A33" s="95">
        <v>25020</v>
      </c>
      <c r="B33" s="100">
        <f>VLOOKUP($A33,[2]MENSAIS!$A$3:$G$1000,2,FALSE)</f>
        <v>5.5780699999999905</v>
      </c>
      <c r="C33" s="100">
        <f>VLOOKUP($A33,[2]MENSAIS!$A$3:$G$1000,3,FALSE)</f>
        <v>1.0557806999999999</v>
      </c>
      <c r="D33" s="100">
        <f>VLOOKUP($A33,[2]MENSAIS!$A$3:$G$1000,4,FALSE)</f>
        <v>1.1896066742253855</v>
      </c>
      <c r="E33" s="101">
        <f>VLOOKUP($A33,[2]MENSAIS!$A$3:$G$1000,5,FALSE)</f>
        <v>0.68886760189189722</v>
      </c>
      <c r="F33" s="96">
        <f t="shared" ca="1" si="0"/>
        <v>0</v>
      </c>
      <c r="G33" s="93">
        <f t="shared" si="1"/>
        <v>25020</v>
      </c>
      <c r="H33" s="89">
        <f>VLOOKUP($A33,[2]MENSAIS!$A$3:$M$1000,8,FALSE)</f>
        <v>0</v>
      </c>
      <c r="I33" s="90">
        <f>VLOOKUP($A33,[2]MENSAIS!$A$3:$M$1000,9,FALSE)</f>
        <v>0</v>
      </c>
      <c r="J33" s="58">
        <f t="shared" ca="1" si="3"/>
        <v>0</v>
      </c>
      <c r="K33" s="94">
        <f t="shared" si="6"/>
        <v>0.18960667422538546</v>
      </c>
      <c r="L33" s="94">
        <f t="shared" si="7"/>
        <v>0.85913058949799637</v>
      </c>
      <c r="M33" s="92">
        <v>31</v>
      </c>
      <c r="N33" s="93">
        <f t="shared" si="2"/>
        <v>25020</v>
      </c>
      <c r="O33" s="94">
        <f>IF(N33&gt;$N$2,1,IF(C33=C34,1*O34,C33*O34/VLOOKUP(N33,Moeda!A$3:D$99,4,1)))</f>
        <v>0.68280628437823443</v>
      </c>
    </row>
    <row r="34" spans="1:15" ht="20.100000000000001" customHeight="1" x14ac:dyDescent="0.2">
      <c r="A34" s="95">
        <v>25051</v>
      </c>
      <c r="B34" s="100">
        <f>VLOOKUP($A34,[2]MENSAIS!$A$3:$G$1000,2,FALSE)</f>
        <v>5.5780699999999905</v>
      </c>
      <c r="C34" s="100">
        <f>VLOOKUP($A34,[2]MENSAIS!$A$3:$G$1000,3,FALSE)</f>
        <v>1.0557806999999999</v>
      </c>
      <c r="D34" s="100">
        <f>VLOOKUP($A34,[2]MENSAIS!$A$3:$G$1000,4,FALSE)</f>
        <v>1.1896066742253855</v>
      </c>
      <c r="E34" s="101">
        <f>VLOOKUP($A34,[2]MENSAIS!$A$3:$G$1000,5,FALSE)</f>
        <v>0.68886760189189722</v>
      </c>
      <c r="F34" s="96">
        <f t="shared" ca="1" si="0"/>
        <v>0</v>
      </c>
      <c r="G34" s="93">
        <f t="shared" si="1"/>
        <v>25051</v>
      </c>
      <c r="H34" s="89">
        <f>VLOOKUP($A34,[2]MENSAIS!$A$3:$M$1000,8,FALSE)</f>
        <v>0</v>
      </c>
      <c r="I34" s="90">
        <f>VLOOKUP($A34,[2]MENSAIS!$A$3:$M$1000,9,FALSE)</f>
        <v>0</v>
      </c>
      <c r="J34" s="58">
        <f t="shared" ca="1" si="3"/>
        <v>0</v>
      </c>
      <c r="K34" s="94">
        <f t="shared" si="6"/>
        <v>0.18960667422538546</v>
      </c>
      <c r="L34" s="94">
        <f t="shared" si="7"/>
        <v>0.87680771085235176</v>
      </c>
      <c r="M34" s="92">
        <v>32</v>
      </c>
      <c r="N34" s="93">
        <f t="shared" si="2"/>
        <v>25051</v>
      </c>
      <c r="O34" s="94">
        <f>IF(N34&gt;$N$2,1,IF(C34=C35,1*O35,C34*O35/VLOOKUP(N34,Moeda!A$3:D$99,4,1)))</f>
        <v>0.68280628437823443</v>
      </c>
    </row>
    <row r="35" spans="1:15" ht="20.100000000000001" customHeight="1" x14ac:dyDescent="0.2">
      <c r="A35" s="95">
        <v>25082</v>
      </c>
      <c r="B35" s="100">
        <f>VLOOKUP($A35,[2]MENSAIS!$A$3:$G$1000,2,FALSE)</f>
        <v>5.5780699999999905</v>
      </c>
      <c r="C35" s="100">
        <f>VLOOKUP($A35,[2]MENSAIS!$A$3:$G$1000,3,FALSE)</f>
        <v>1.0557806999999999</v>
      </c>
      <c r="D35" s="100">
        <f>VLOOKUP($A35,[2]MENSAIS!$A$3:$G$1000,4,FALSE)</f>
        <v>1.1896066742253855</v>
      </c>
      <c r="E35" s="101">
        <f>VLOOKUP($A35,[2]MENSAIS!$A$3:$G$1000,5,FALSE)</f>
        <v>0.68886760189189722</v>
      </c>
      <c r="F35" s="96">
        <f t="shared" ca="1" si="0"/>
        <v>0</v>
      </c>
      <c r="G35" s="93">
        <f t="shared" si="1"/>
        <v>25082</v>
      </c>
      <c r="H35" s="89">
        <f>VLOOKUP($A35,[2]MENSAIS!$A$3:$M$1000,8,FALSE)</f>
        <v>0</v>
      </c>
      <c r="I35" s="90">
        <f>VLOOKUP($A35,[2]MENSAIS!$A$3:$M$1000,9,FALSE)</f>
        <v>0</v>
      </c>
      <c r="J35" s="58">
        <f t="shared" ca="1" si="3"/>
        <v>0</v>
      </c>
      <c r="K35" s="94">
        <f t="shared" si="6"/>
        <v>0.18960667422538546</v>
      </c>
      <c r="L35" s="94">
        <f t="shared" si="7"/>
        <v>0.89465291110398515</v>
      </c>
      <c r="M35" s="92">
        <v>33</v>
      </c>
      <c r="N35" s="93">
        <f t="shared" si="2"/>
        <v>25082</v>
      </c>
      <c r="O35" s="94">
        <f>IF(N35&gt;$N$2,1,IF(C35=C36,1*O36,C35*O36/VLOOKUP(N35,Moeda!A$3:D$99,4,1)))</f>
        <v>0.68280628437823443</v>
      </c>
    </row>
    <row r="36" spans="1:15" ht="20.100000000000001" customHeight="1" x14ac:dyDescent="0.2">
      <c r="A36" s="95">
        <v>25112</v>
      </c>
      <c r="B36" s="100">
        <f>VLOOKUP($A36,[2]MENSAIS!$A$3:$G$1000,2,FALSE)</f>
        <v>5.1357899999999956</v>
      </c>
      <c r="C36" s="100">
        <f>VLOOKUP($A36,[2]MENSAIS!$A$3:$G$1000,3,FALSE)</f>
        <v>1.0513579</v>
      </c>
      <c r="D36" s="100">
        <f>VLOOKUP($A36,[2]MENSAIS!$A$3:$G$1000,4,FALSE)</f>
        <v>1.2507023748395854</v>
      </c>
      <c r="E36" s="101">
        <f>VLOOKUP($A36,[2]MENSAIS!$A$3:$G$1000,5,FALSE)</f>
        <v>0.65247224342318177</v>
      </c>
      <c r="F36" s="96">
        <f t="shared" ca="1" si="0"/>
        <v>0</v>
      </c>
      <c r="G36" s="93">
        <f t="shared" si="1"/>
        <v>25112</v>
      </c>
      <c r="H36" s="89">
        <f>VLOOKUP($A36,[2]MENSAIS!$A$3:$M$1000,8,FALSE)</f>
        <v>0</v>
      </c>
      <c r="I36" s="90">
        <f>VLOOKUP($A36,[2]MENSAIS!$A$3:$M$1000,9,FALSE)</f>
        <v>0</v>
      </c>
      <c r="J36" s="58">
        <f t="shared" ca="1" si="3"/>
        <v>0</v>
      </c>
      <c r="K36" s="94">
        <f t="shared" si="6"/>
        <v>0.25070237483958535</v>
      </c>
      <c r="L36" s="94">
        <f t="shared" si="7"/>
        <v>0.91502191731467186</v>
      </c>
      <c r="M36" s="92">
        <v>34</v>
      </c>
      <c r="N36" s="93">
        <f t="shared" si="2"/>
        <v>25112</v>
      </c>
      <c r="O36" s="94">
        <f>IF(N36&gt;$N$2,1,IF(C36=C37,1*O37,C36*O37/VLOOKUP(N36,Moeda!A$3:D$99,4,1)))</f>
        <v>0.64673116716211476</v>
      </c>
    </row>
    <row r="37" spans="1:15" ht="20.100000000000001" customHeight="1" x14ac:dyDescent="0.2">
      <c r="A37" s="95">
        <v>25143</v>
      </c>
      <c r="B37" s="100">
        <f>VLOOKUP($A37,[2]MENSAIS!$A$3:$G$1000,2,FALSE)</f>
        <v>5.1357899999999956</v>
      </c>
      <c r="C37" s="100">
        <f>VLOOKUP($A37,[2]MENSAIS!$A$3:$G$1000,3,FALSE)</f>
        <v>1.0513579</v>
      </c>
      <c r="D37" s="100">
        <f>VLOOKUP($A37,[2]MENSAIS!$A$3:$G$1000,4,FALSE)</f>
        <v>1.2507023748395854</v>
      </c>
      <c r="E37" s="101">
        <f>VLOOKUP($A37,[2]MENSAIS!$A$3:$G$1000,5,FALSE)</f>
        <v>0.65247224342318177</v>
      </c>
      <c r="F37" s="96">
        <f t="shared" ca="1" si="0"/>
        <v>0</v>
      </c>
      <c r="G37" s="93">
        <f t="shared" si="1"/>
        <v>25143</v>
      </c>
      <c r="H37" s="89">
        <f>VLOOKUP($A37,[2]MENSAIS!$A$3:$M$1000,8,FALSE)</f>
        <v>0</v>
      </c>
      <c r="I37" s="90">
        <f>VLOOKUP($A37,[2]MENSAIS!$A$3:$M$1000,9,FALSE)</f>
        <v>0</v>
      </c>
      <c r="J37" s="58">
        <f t="shared" ca="1" si="3"/>
        <v>0</v>
      </c>
      <c r="K37" s="94">
        <f t="shared" si="6"/>
        <v>0.25070237483958535</v>
      </c>
      <c r="L37" s="94">
        <f t="shared" si="7"/>
        <v>0.93560990633301655</v>
      </c>
      <c r="M37" s="92">
        <v>35</v>
      </c>
      <c r="N37" s="93">
        <f t="shared" si="2"/>
        <v>25143</v>
      </c>
      <c r="O37" s="94">
        <f>IF(N37&gt;$N$2,1,IF(C37=C38,1*O38,C37*O38/VLOOKUP(N37,Moeda!A$3:D$99,4,1)))</f>
        <v>0.64673116716211476</v>
      </c>
    </row>
    <row r="38" spans="1:15" ht="20.100000000000001" customHeight="1" x14ac:dyDescent="0.2">
      <c r="A38" s="95">
        <v>25173</v>
      </c>
      <c r="B38" s="100">
        <f>VLOOKUP($A38,[2]MENSAIS!$A$3:$G$1000,2,FALSE)</f>
        <v>5.1357899999999956</v>
      </c>
      <c r="C38" s="100">
        <f>VLOOKUP($A38,[2]MENSAIS!$A$3:$G$1000,3,FALSE)</f>
        <v>1.0513579</v>
      </c>
      <c r="D38" s="100">
        <f>VLOOKUP($A38,[2]MENSAIS!$A$3:$G$1000,4,FALSE)</f>
        <v>1.2507023748395854</v>
      </c>
      <c r="E38" s="101">
        <f>VLOOKUP($A38,[2]MENSAIS!$A$3:$G$1000,5,FALSE)</f>
        <v>0.65247224342318177</v>
      </c>
      <c r="F38" s="96">
        <f t="shared" ca="1" si="0"/>
        <v>0</v>
      </c>
      <c r="G38" s="93">
        <f t="shared" si="1"/>
        <v>25173</v>
      </c>
      <c r="H38" s="89">
        <f>VLOOKUP($A38,[2]MENSAIS!$A$3:$M$1000,8,FALSE)</f>
        <v>0</v>
      </c>
      <c r="I38" s="90">
        <f>VLOOKUP($A38,[2]MENSAIS!$A$3:$M$1000,9,FALSE)</f>
        <v>0</v>
      </c>
      <c r="J38" s="58">
        <f t="shared" ca="1" si="3"/>
        <v>0</v>
      </c>
      <c r="K38" s="94">
        <f t="shared" si="6"/>
        <v>0.25070237483958535</v>
      </c>
      <c r="L38" s="94">
        <f t="shared" si="7"/>
        <v>0.95641923239611715</v>
      </c>
      <c r="M38" s="92">
        <v>36</v>
      </c>
      <c r="N38" s="93">
        <f t="shared" si="2"/>
        <v>25173</v>
      </c>
      <c r="O38" s="94">
        <f>IF(N38&gt;$N$2,1,IF(C38=C39,1*O39,C38*O39/VLOOKUP(N38,Moeda!A$3:D$99,4,1)))</f>
        <v>0.64673116716211476</v>
      </c>
    </row>
    <row r="39" spans="1:15" ht="20.100000000000001" customHeight="1" x14ac:dyDescent="0.2">
      <c r="A39" s="95">
        <v>25204</v>
      </c>
      <c r="B39" s="100">
        <f>VLOOKUP($A39,[2]MENSAIS!$A$3:$G$1000,2,FALSE)</f>
        <v>5.0814200000000032</v>
      </c>
      <c r="C39" s="100">
        <f>VLOOKUP($A39,[2]MENSAIS!$A$3:$G$1000,3,FALSE)</f>
        <v>1.0508142</v>
      </c>
      <c r="D39" s="100">
        <f>VLOOKUP($A39,[2]MENSAIS!$A$3:$G$1000,4,FALSE)</f>
        <v>1.0508142</v>
      </c>
      <c r="E39" s="101">
        <f>VLOOKUP($A39,[2]MENSAIS!$A$3:$G$1000,5,FALSE)</f>
        <v>0.62059955360889174</v>
      </c>
      <c r="F39" s="96">
        <f t="shared" ca="1" si="0"/>
        <v>0</v>
      </c>
      <c r="G39" s="93">
        <f t="shared" si="1"/>
        <v>25204</v>
      </c>
      <c r="H39" s="89">
        <f>VLOOKUP($A39,[2]MENSAIS!$A$3:$M$1000,8,FALSE)</f>
        <v>0</v>
      </c>
      <c r="I39" s="90">
        <f>VLOOKUP($A39,[2]MENSAIS!$A$3:$M$1000,9,FALSE)</f>
        <v>0</v>
      </c>
      <c r="J39" s="58">
        <f t="shared" ca="1" si="3"/>
        <v>0</v>
      </c>
      <c r="K39" s="94">
        <f t="shared" si="6"/>
        <v>5.0814200000000032E-2</v>
      </c>
      <c r="L39" s="94">
        <f t="shared" si="7"/>
        <v>0.96279374294856312</v>
      </c>
      <c r="M39" s="92">
        <v>37</v>
      </c>
      <c r="N39" s="93">
        <f t="shared" si="2"/>
        <v>25204</v>
      </c>
      <c r="O39" s="94">
        <f>IF(N39&gt;$N$2,1,IF(C39=C40,1*O40,C39*O40/VLOOKUP(N39,Moeda!A$3:D$99,4,1)))</f>
        <v>0.6151389238261441</v>
      </c>
    </row>
    <row r="40" spans="1:15" ht="20.100000000000001" customHeight="1" x14ac:dyDescent="0.2">
      <c r="A40" s="95">
        <v>25235</v>
      </c>
      <c r="B40" s="100">
        <f>VLOOKUP($A40,[2]MENSAIS!$A$3:$G$1000,2,FALSE)</f>
        <v>5.0814200000000032</v>
      </c>
      <c r="C40" s="100">
        <f>VLOOKUP($A40,[2]MENSAIS!$A$3:$G$1000,3,FALSE)</f>
        <v>1.0508142</v>
      </c>
      <c r="D40" s="100">
        <f>VLOOKUP($A40,[2]MENSAIS!$A$3:$G$1000,4,FALSE)</f>
        <v>1.0508142</v>
      </c>
      <c r="E40" s="101">
        <f>VLOOKUP($A40,[2]MENSAIS!$A$3:$G$1000,5,FALSE)</f>
        <v>0.62059955360889174</v>
      </c>
      <c r="F40" s="96">
        <f t="shared" ca="1" si="0"/>
        <v>0</v>
      </c>
      <c r="G40" s="93">
        <f t="shared" si="1"/>
        <v>25235</v>
      </c>
      <c r="H40" s="89">
        <f>VLOOKUP($A40,[2]MENSAIS!$A$3:$M$1000,8,FALSE)</f>
        <v>0</v>
      </c>
      <c r="I40" s="90">
        <f>VLOOKUP($A40,[2]MENSAIS!$A$3:$M$1000,9,FALSE)</f>
        <v>0</v>
      </c>
      <c r="J40" s="58">
        <f t="shared" ca="1" si="3"/>
        <v>0</v>
      </c>
      <c r="K40" s="94">
        <f t="shared" si="6"/>
        <v>5.0814200000000032E-2</v>
      </c>
      <c r="L40" s="94">
        <f t="shared" si="7"/>
        <v>0.96918902327474199</v>
      </c>
      <c r="M40" s="92">
        <v>38</v>
      </c>
      <c r="N40" s="93">
        <f t="shared" si="2"/>
        <v>25235</v>
      </c>
      <c r="O40" s="94">
        <f>IF(N40&gt;$N$2,1,IF(C40=C41,1*O41,C40*O41/VLOOKUP(N40,Moeda!A$3:D$99,4,1)))</f>
        <v>0.6151389238261441</v>
      </c>
    </row>
    <row r="41" spans="1:15" ht="20.100000000000001" customHeight="1" x14ac:dyDescent="0.2">
      <c r="A41" s="95">
        <v>25263</v>
      </c>
      <c r="B41" s="100">
        <f>VLOOKUP($A41,[2]MENSAIS!$A$3:$G$1000,2,FALSE)</f>
        <v>5.0814200000000032</v>
      </c>
      <c r="C41" s="100">
        <f>VLOOKUP($A41,[2]MENSAIS!$A$3:$G$1000,3,FALSE)</f>
        <v>1.0508142</v>
      </c>
      <c r="D41" s="100">
        <f>VLOOKUP($A41,[2]MENSAIS!$A$3:$G$1000,4,FALSE)</f>
        <v>1.0508142</v>
      </c>
      <c r="E41" s="101">
        <f>VLOOKUP($A41,[2]MENSAIS!$A$3:$G$1000,5,FALSE)</f>
        <v>0.62059955360889174</v>
      </c>
      <c r="F41" s="96">
        <f t="shared" ca="1" si="0"/>
        <v>0</v>
      </c>
      <c r="G41" s="93">
        <f t="shared" si="1"/>
        <v>25263</v>
      </c>
      <c r="H41" s="89">
        <f>VLOOKUP($A41,[2]MENSAIS!$A$3:$M$1000,8,FALSE)</f>
        <v>0</v>
      </c>
      <c r="I41" s="90">
        <f>VLOOKUP($A41,[2]MENSAIS!$A$3:$M$1000,9,FALSE)</f>
        <v>0</v>
      </c>
      <c r="J41" s="58">
        <f t="shared" ca="1" si="3"/>
        <v>0</v>
      </c>
      <c r="K41" s="94">
        <f t="shared" si="6"/>
        <v>5.0814200000000032E-2</v>
      </c>
      <c r="L41" s="94">
        <f t="shared" si="7"/>
        <v>0.97560514104784946</v>
      </c>
      <c r="M41" s="92">
        <v>39</v>
      </c>
      <c r="N41" s="93">
        <f t="shared" si="2"/>
        <v>25263</v>
      </c>
      <c r="O41" s="94">
        <f>IF(N41&gt;$N$2,1,IF(C41=C42,1*O42,C41*O42/VLOOKUP(N41,Moeda!A$3:D$99,4,1)))</f>
        <v>0.6151389238261441</v>
      </c>
    </row>
    <row r="42" spans="1:15" ht="20.100000000000001" customHeight="1" x14ac:dyDescent="0.2">
      <c r="A42" s="95">
        <v>25294</v>
      </c>
      <c r="B42" s="100">
        <f>VLOOKUP($A42,[2]MENSAIS!$A$3:$G$1000,2,FALSE)</f>
        <v>4.1944900000000063</v>
      </c>
      <c r="C42" s="100">
        <f>VLOOKUP($A42,[2]MENSAIS!$A$3:$G$1000,3,FALSE)</f>
        <v>1.0419449000000001</v>
      </c>
      <c r="D42" s="100">
        <f>VLOOKUP($A42,[2]MENSAIS!$A$3:$G$1000,4,FALSE)</f>
        <v>1.0948904965375801</v>
      </c>
      <c r="E42" s="101">
        <f>VLOOKUP($A42,[2]MENSAIS!$A$3:$G$1000,5,FALSE)</f>
        <v>0.59058923414709441</v>
      </c>
      <c r="F42" s="96">
        <f t="shared" ca="1" si="0"/>
        <v>0</v>
      </c>
      <c r="G42" s="93">
        <f t="shared" si="1"/>
        <v>25294</v>
      </c>
      <c r="H42" s="89">
        <f>VLOOKUP($A42,[2]MENSAIS!$A$3:$M$1000,8,FALSE)</f>
        <v>0</v>
      </c>
      <c r="I42" s="90">
        <f>VLOOKUP($A42,[2]MENSAIS!$A$3:$M$1000,9,FALSE)</f>
        <v>0</v>
      </c>
      <c r="J42" s="58">
        <f t="shared" ca="1" si="3"/>
        <v>0</v>
      </c>
      <c r="K42" s="94">
        <f t="shared" si="6"/>
        <v>9.4890496537580082E-2</v>
      </c>
      <c r="L42" s="94">
        <f t="shared" si="7"/>
        <v>0.91349979054729014</v>
      </c>
      <c r="M42" s="92">
        <v>40</v>
      </c>
      <c r="N42" s="93">
        <f t="shared" si="2"/>
        <v>25294</v>
      </c>
      <c r="O42" s="94">
        <f>IF(N42&gt;$N$2,1,IF(C42=C43,1*O43,C42*O43/VLOOKUP(N42,Moeda!A$3:D$99,4,1)))</f>
        <v>0.58539266392302658</v>
      </c>
    </row>
    <row r="43" spans="1:15" ht="20.100000000000001" customHeight="1" x14ac:dyDescent="0.2">
      <c r="A43" s="95">
        <v>25324</v>
      </c>
      <c r="B43" s="100">
        <f>VLOOKUP($A43,[2]MENSAIS!$A$3:$G$1000,2,FALSE)</f>
        <v>4.1944900000000063</v>
      </c>
      <c r="C43" s="100">
        <f>VLOOKUP($A43,[2]MENSAIS!$A$3:$G$1000,3,FALSE)</f>
        <v>1.0419449000000001</v>
      </c>
      <c r="D43" s="100">
        <f>VLOOKUP($A43,[2]MENSAIS!$A$3:$G$1000,4,FALSE)</f>
        <v>1.0948904965375801</v>
      </c>
      <c r="E43" s="101">
        <f>VLOOKUP($A43,[2]MENSAIS!$A$3:$G$1000,5,FALSE)</f>
        <v>0.59058923414709441</v>
      </c>
      <c r="F43" s="96">
        <f t="shared" ca="1" si="0"/>
        <v>0</v>
      </c>
      <c r="G43" s="93">
        <f t="shared" si="1"/>
        <v>25324</v>
      </c>
      <c r="H43" s="89">
        <f>VLOOKUP($A43,[2]MENSAIS!$A$3:$M$1000,8,FALSE)</f>
        <v>0</v>
      </c>
      <c r="I43" s="90">
        <f>VLOOKUP($A43,[2]MENSAIS!$A$3:$M$1000,9,FALSE)</f>
        <v>0</v>
      </c>
      <c r="J43" s="58">
        <f t="shared" ca="1" si="3"/>
        <v>0</v>
      </c>
      <c r="K43" s="94">
        <f t="shared" si="6"/>
        <v>9.4890496537580082E-2</v>
      </c>
      <c r="L43" s="94">
        <f t="shared" si="7"/>
        <v>0.85334679099007382</v>
      </c>
      <c r="M43" s="92">
        <v>41</v>
      </c>
      <c r="N43" s="93">
        <f t="shared" si="2"/>
        <v>25324</v>
      </c>
      <c r="O43" s="94">
        <f>IF(N43&gt;$N$2,1,IF(C43=C44,1*O44,C43*O44/VLOOKUP(N43,Moeda!A$3:D$99,4,1)))</f>
        <v>0.58539266392302658</v>
      </c>
    </row>
    <row r="44" spans="1:15" ht="20.100000000000001" customHeight="1" x14ac:dyDescent="0.2">
      <c r="A44" s="95">
        <v>25355</v>
      </c>
      <c r="B44" s="100">
        <f>VLOOKUP($A44,[2]MENSAIS!$A$3:$G$1000,2,FALSE)</f>
        <v>4.1944900000000063</v>
      </c>
      <c r="C44" s="100">
        <f>VLOOKUP($A44,[2]MENSAIS!$A$3:$G$1000,3,FALSE)</f>
        <v>1.0419449000000001</v>
      </c>
      <c r="D44" s="100">
        <f>VLOOKUP($A44,[2]MENSAIS!$A$3:$G$1000,4,FALSE)</f>
        <v>1.0948904965375801</v>
      </c>
      <c r="E44" s="101">
        <f>VLOOKUP($A44,[2]MENSAIS!$A$3:$G$1000,5,FALSE)</f>
        <v>0.59058923414709441</v>
      </c>
      <c r="F44" s="96">
        <f t="shared" ca="1" si="0"/>
        <v>0</v>
      </c>
      <c r="G44" s="93">
        <f t="shared" si="1"/>
        <v>25355</v>
      </c>
      <c r="H44" s="89">
        <f>VLOOKUP($A44,[2]MENSAIS!$A$3:$M$1000,8,FALSE)</f>
        <v>0</v>
      </c>
      <c r="I44" s="90">
        <f>VLOOKUP($A44,[2]MENSAIS!$A$3:$M$1000,9,FALSE)</f>
        <v>0</v>
      </c>
      <c r="J44" s="58">
        <f t="shared" ca="1" si="3"/>
        <v>0</v>
      </c>
      <c r="K44" s="94">
        <f t="shared" si="6"/>
        <v>9.4890496537580082E-2</v>
      </c>
      <c r="L44" s="94">
        <f t="shared" si="7"/>
        <v>0.79508476804733341</v>
      </c>
      <c r="M44" s="92">
        <v>42</v>
      </c>
      <c r="N44" s="93">
        <f t="shared" si="2"/>
        <v>25355</v>
      </c>
      <c r="O44" s="94">
        <f>IF(N44&gt;$N$2,1,IF(C44=C45,1*O45,C44*O45/VLOOKUP(N44,Moeda!A$3:D$99,4,1)))</f>
        <v>0.58539266392302658</v>
      </c>
    </row>
    <row r="45" spans="1:15" ht="20.100000000000001" customHeight="1" x14ac:dyDescent="0.2">
      <c r="A45" s="95">
        <v>25385</v>
      </c>
      <c r="B45" s="100">
        <f>VLOOKUP($A45,[2]MENSAIS!$A$3:$G$1000,2,FALSE)</f>
        <v>2.3589599999999988</v>
      </c>
      <c r="C45" s="100">
        <f>VLOOKUP($A45,[2]MENSAIS!$A$3:$G$1000,3,FALSE)</f>
        <v>1.0235896</v>
      </c>
      <c r="D45" s="100">
        <f>VLOOKUP($A45,[2]MENSAIS!$A$3:$G$1000,4,FALSE)</f>
        <v>1.120718525394703</v>
      </c>
      <c r="E45" s="101">
        <f>VLOOKUP($A45,[2]MENSAIS!$A$3:$G$1000,5,FALSE)</f>
        <v>0.56681426642339183</v>
      </c>
      <c r="F45" s="96">
        <f t="shared" ca="1" si="0"/>
        <v>0</v>
      </c>
      <c r="G45" s="93">
        <f t="shared" si="1"/>
        <v>25385</v>
      </c>
      <c r="H45" s="89">
        <f>VLOOKUP($A45,[2]MENSAIS!$A$3:$M$1000,8,FALSE)</f>
        <v>0</v>
      </c>
      <c r="I45" s="90">
        <f>VLOOKUP($A45,[2]MENSAIS!$A$3:$M$1000,9,FALSE)</f>
        <v>0</v>
      </c>
      <c r="J45" s="58">
        <f t="shared" ca="1" si="3"/>
        <v>0</v>
      </c>
      <c r="K45" s="94">
        <f t="shared" si="6"/>
        <v>0.12071852539470296</v>
      </c>
      <c r="L45" s="94">
        <f t="shared" si="7"/>
        <v>0.74035204440814595</v>
      </c>
      <c r="M45" s="92">
        <v>43</v>
      </c>
      <c r="N45" s="93">
        <f t="shared" si="2"/>
        <v>25385</v>
      </c>
      <c r="O45" s="94">
        <f>IF(N45&gt;$N$2,1,IF(C45=C46,1*O46,C45*O46/VLOOKUP(N45,Moeda!A$3:D$99,4,1)))</f>
        <v>0.56182689115617013</v>
      </c>
    </row>
    <row r="46" spans="1:15" ht="20.100000000000001" customHeight="1" x14ac:dyDescent="0.2">
      <c r="A46" s="95">
        <v>25416</v>
      </c>
      <c r="B46" s="100">
        <f>VLOOKUP($A46,[2]MENSAIS!$A$3:$G$1000,2,FALSE)</f>
        <v>2.3589599999999988</v>
      </c>
      <c r="C46" s="100">
        <f>VLOOKUP($A46,[2]MENSAIS!$A$3:$G$1000,3,FALSE)</f>
        <v>1.0235896</v>
      </c>
      <c r="D46" s="100">
        <f>VLOOKUP($A46,[2]MENSAIS!$A$3:$G$1000,4,FALSE)</f>
        <v>1.120718525394703</v>
      </c>
      <c r="E46" s="101">
        <f>VLOOKUP($A46,[2]MENSAIS!$A$3:$G$1000,5,FALSE)</f>
        <v>0.56681426642339183</v>
      </c>
      <c r="F46" s="96">
        <f t="shared" ca="1" si="0"/>
        <v>0</v>
      </c>
      <c r="G46" s="93">
        <f t="shared" si="1"/>
        <v>25416</v>
      </c>
      <c r="H46" s="89">
        <f>VLOOKUP($A46,[2]MENSAIS!$A$3:$M$1000,8,FALSE)</f>
        <v>0</v>
      </c>
      <c r="I46" s="90">
        <f>VLOOKUP($A46,[2]MENSAIS!$A$3:$M$1000,9,FALSE)</f>
        <v>0</v>
      </c>
      <c r="J46" s="58">
        <f t="shared" ca="1" si="3"/>
        <v>0</v>
      </c>
      <c r="K46" s="94">
        <f t="shared" si="6"/>
        <v>0.12071852539470296</v>
      </c>
      <c r="L46" s="94">
        <f t="shared" si="7"/>
        <v>0.6872881394733934</v>
      </c>
      <c r="M46" s="92">
        <v>44</v>
      </c>
      <c r="N46" s="93">
        <f t="shared" si="2"/>
        <v>25416</v>
      </c>
      <c r="O46" s="94">
        <f>IF(N46&gt;$N$2,1,IF(C46=C47,1*O47,C46*O47/VLOOKUP(N46,Moeda!A$3:D$99,4,1)))</f>
        <v>0.56182689115617013</v>
      </c>
    </row>
    <row r="47" spans="1:15" ht="20.100000000000001" customHeight="1" x14ac:dyDescent="0.2">
      <c r="A47" s="95">
        <v>25447</v>
      </c>
      <c r="B47" s="100">
        <f>VLOOKUP($A47,[2]MENSAIS!$A$3:$G$1000,2,FALSE)</f>
        <v>2.3589599999999988</v>
      </c>
      <c r="C47" s="100">
        <f>VLOOKUP($A47,[2]MENSAIS!$A$3:$G$1000,3,FALSE)</f>
        <v>1.0235896</v>
      </c>
      <c r="D47" s="100">
        <f>VLOOKUP($A47,[2]MENSAIS!$A$3:$G$1000,4,FALSE)</f>
        <v>1.120718525394703</v>
      </c>
      <c r="E47" s="101">
        <f>VLOOKUP($A47,[2]MENSAIS!$A$3:$G$1000,5,FALSE)</f>
        <v>0.56681426642339183</v>
      </c>
      <c r="F47" s="96">
        <f t="shared" ca="1" si="0"/>
        <v>0</v>
      </c>
      <c r="G47" s="93">
        <f t="shared" si="1"/>
        <v>25447</v>
      </c>
      <c r="H47" s="89">
        <f>VLOOKUP($A47,[2]MENSAIS!$A$3:$M$1000,8,FALSE)</f>
        <v>0</v>
      </c>
      <c r="I47" s="90">
        <f>VLOOKUP($A47,[2]MENSAIS!$A$3:$M$1000,9,FALSE)</f>
        <v>0</v>
      </c>
      <c r="J47" s="58">
        <f t="shared" ca="1" si="3"/>
        <v>0</v>
      </c>
      <c r="K47" s="94">
        <f t="shared" si="6"/>
        <v>0.12071852539470296</v>
      </c>
      <c r="L47" s="94">
        <f t="shared" si="7"/>
        <v>0.63584217041314961</v>
      </c>
      <c r="M47" s="92">
        <v>45</v>
      </c>
      <c r="N47" s="93">
        <f t="shared" si="2"/>
        <v>25447</v>
      </c>
      <c r="O47" s="94">
        <f>IF(N47&gt;$N$2,1,IF(C47=C48,1*O48,C47*O48/VLOOKUP(N47,Moeda!A$3:D$99,4,1)))</f>
        <v>0.56182689115617013</v>
      </c>
    </row>
    <row r="48" spans="1:15" ht="20.100000000000001" customHeight="1" x14ac:dyDescent="0.2">
      <c r="A48" s="95">
        <v>25477</v>
      </c>
      <c r="B48" s="100">
        <f>VLOOKUP($A48,[2]MENSAIS!$A$3:$G$1000,2,FALSE)</f>
        <v>6.0872000000000037</v>
      </c>
      <c r="C48" s="100">
        <f>VLOOKUP($A48,[2]MENSAIS!$A$3:$G$1000,3,FALSE)</f>
        <v>1.060872</v>
      </c>
      <c r="D48" s="100">
        <f>VLOOKUP($A48,[2]MENSAIS!$A$3:$G$1000,4,FALSE)</f>
        <v>1.1889389034725293</v>
      </c>
      <c r="E48" s="101">
        <f>VLOOKUP($A48,[2]MENSAIS!$A$3:$G$1000,5,FALSE)</f>
        <v>0.55375149026855275</v>
      </c>
      <c r="F48" s="96">
        <f t="shared" ca="1" si="0"/>
        <v>0</v>
      </c>
      <c r="G48" s="93">
        <f t="shared" si="1"/>
        <v>25477</v>
      </c>
      <c r="H48" s="89">
        <f>VLOOKUP($A48,[2]MENSAIS!$A$3:$M$1000,8,FALSE)</f>
        <v>0</v>
      </c>
      <c r="I48" s="90">
        <f>VLOOKUP($A48,[2]MENSAIS!$A$3:$M$1000,9,FALSE)</f>
        <v>0</v>
      </c>
      <c r="J48" s="58">
        <f t="shared" ca="1" si="3"/>
        <v>0</v>
      </c>
      <c r="K48" s="94">
        <f t="shared" si="6"/>
        <v>0.18893890347252928</v>
      </c>
      <c r="L48" s="94">
        <f t="shared" si="7"/>
        <v>0.65064547002551554</v>
      </c>
      <c r="M48" s="92">
        <v>46</v>
      </c>
      <c r="N48" s="93">
        <f t="shared" si="2"/>
        <v>25477</v>
      </c>
      <c r="O48" s="94">
        <f>IF(N48&gt;$N$2,1,IF(C48=C49,1*O49,C48*O49/VLOOKUP(N48,Moeda!A$3:D$99,4,1)))</f>
        <v>0.5488790538279894</v>
      </c>
    </row>
    <row r="49" spans="1:18" ht="20.100000000000001" customHeight="1" x14ac:dyDescent="0.2">
      <c r="A49" s="95">
        <v>25508</v>
      </c>
      <c r="B49" s="100">
        <f>VLOOKUP($A49,[2]MENSAIS!$A$3:$G$1000,2,FALSE)</f>
        <v>6.0872000000000037</v>
      </c>
      <c r="C49" s="100">
        <f>VLOOKUP($A49,[2]MENSAIS!$A$3:$G$1000,3,FALSE)</f>
        <v>1.060872</v>
      </c>
      <c r="D49" s="100">
        <f>VLOOKUP($A49,[2]MENSAIS!$A$3:$G$1000,4,FALSE)</f>
        <v>1.1889389034725293</v>
      </c>
      <c r="E49" s="101">
        <f>VLOOKUP($A49,[2]MENSAIS!$A$3:$G$1000,5,FALSE)</f>
        <v>0.55375149026855275</v>
      </c>
      <c r="F49" s="96">
        <f t="shared" ca="1" si="0"/>
        <v>0</v>
      </c>
      <c r="G49" s="93">
        <f t="shared" si="1"/>
        <v>25508</v>
      </c>
      <c r="H49" s="89">
        <f>VLOOKUP($A49,[2]MENSAIS!$A$3:$M$1000,8,FALSE)</f>
        <v>0</v>
      </c>
      <c r="I49" s="90">
        <f>VLOOKUP($A49,[2]MENSAIS!$A$3:$M$1000,9,FALSE)</f>
        <v>0</v>
      </c>
      <c r="J49" s="58">
        <f t="shared" ca="1" si="3"/>
        <v>0</v>
      </c>
      <c r="K49" s="94">
        <f t="shared" si="6"/>
        <v>0.18893890347252928</v>
      </c>
      <c r="L49" s="94">
        <f t="shared" si="7"/>
        <v>0.66558272979820599</v>
      </c>
      <c r="M49" s="92">
        <v>47</v>
      </c>
      <c r="N49" s="93">
        <f t="shared" si="2"/>
        <v>25508</v>
      </c>
      <c r="O49" s="94">
        <f>IF(N49&gt;$N$2,1,IF(C49=C50,1*O50,C49*O50/VLOOKUP(N49,Moeda!A$3:D$99,4,1)))</f>
        <v>0.5488790538279894</v>
      </c>
    </row>
    <row r="50" spans="1:18" ht="20.100000000000001" customHeight="1" x14ac:dyDescent="0.2">
      <c r="A50" s="95">
        <v>25538</v>
      </c>
      <c r="B50" s="100">
        <f>VLOOKUP($A50,[2]MENSAIS!$A$3:$G$1000,2,FALSE)</f>
        <v>6.0872000000000037</v>
      </c>
      <c r="C50" s="100">
        <f>VLOOKUP($A50,[2]MENSAIS!$A$3:$G$1000,3,FALSE)</f>
        <v>1.060872</v>
      </c>
      <c r="D50" s="100">
        <f>VLOOKUP($A50,[2]MENSAIS!$A$3:$G$1000,4,FALSE)</f>
        <v>1.1889389034725293</v>
      </c>
      <c r="E50" s="101">
        <f>VLOOKUP($A50,[2]MENSAIS!$A$3:$G$1000,5,FALSE)</f>
        <v>0.55375149026855275</v>
      </c>
      <c r="F50" s="96">
        <f t="shared" ca="1" si="0"/>
        <v>0</v>
      </c>
      <c r="G50" s="93">
        <f t="shared" si="1"/>
        <v>25538</v>
      </c>
      <c r="H50" s="89">
        <f>VLOOKUP($A50,[2]MENSAIS!$A$3:$M$1000,8,FALSE)</f>
        <v>0</v>
      </c>
      <c r="I50" s="90">
        <f>VLOOKUP($A50,[2]MENSAIS!$A$3:$M$1000,9,FALSE)</f>
        <v>0</v>
      </c>
      <c r="J50" s="58">
        <f t="shared" ca="1" si="3"/>
        <v>0</v>
      </c>
      <c r="K50" s="94">
        <f t="shared" si="6"/>
        <v>0.18893890347252928</v>
      </c>
      <c r="L50" s="94">
        <f t="shared" si="7"/>
        <v>0.68065516198288178</v>
      </c>
      <c r="M50" s="92">
        <v>48</v>
      </c>
      <c r="N50" s="93">
        <f t="shared" si="2"/>
        <v>25538</v>
      </c>
      <c r="O50" s="94">
        <f>IF(N50&gt;$N$2,1,IF(C50=C51,1*O51,C50*O51/VLOOKUP(N50,Moeda!A$3:D$99,4,1)))</f>
        <v>0.5488790538279894</v>
      </c>
    </row>
    <row r="51" spans="1:18" ht="20.100000000000001" customHeight="1" x14ac:dyDescent="0.2">
      <c r="A51" s="95">
        <v>25569</v>
      </c>
      <c r="B51" s="100">
        <f>VLOOKUP($A51,[2]MENSAIS!$A$3:$G$1000,2,FALSE)</f>
        <v>5.478139999999998</v>
      </c>
      <c r="C51" s="100">
        <f>VLOOKUP($A51,[2]MENSAIS!$A$3:$G$1000,3,FALSE)</f>
        <v>1.0547814</v>
      </c>
      <c r="D51" s="100">
        <f>VLOOKUP($A51,[2]MENSAIS!$A$3:$G$1000,4,FALSE)</f>
        <v>1.0547814</v>
      </c>
      <c r="E51" s="101">
        <f>VLOOKUP($A51,[2]MENSAIS!$A$3:$G$1000,5,FALSE)</f>
        <v>0.52197766579620608</v>
      </c>
      <c r="F51" s="96">
        <f t="shared" ca="1" si="0"/>
        <v>0</v>
      </c>
      <c r="G51" s="93">
        <f t="shared" si="1"/>
        <v>25569</v>
      </c>
      <c r="H51" s="89">
        <f>VLOOKUP($A51,[2]MENSAIS!$A$3:$M$1000,8,FALSE)</f>
        <v>0</v>
      </c>
      <c r="I51" s="90">
        <f>VLOOKUP($A51,[2]MENSAIS!$A$3:$M$1000,9,FALSE)</f>
        <v>0</v>
      </c>
      <c r="J51" s="58">
        <f t="shared" ca="1" si="3"/>
        <v>0</v>
      </c>
      <c r="K51" s="94">
        <f t="shared" si="6"/>
        <v>5.478139999999998E-2</v>
      </c>
      <c r="L51" s="94">
        <f t="shared" si="7"/>
        <v>0.68700023721941572</v>
      </c>
      <c r="M51" s="92">
        <v>49</v>
      </c>
      <c r="N51" s="93">
        <f t="shared" si="2"/>
        <v>25569</v>
      </c>
      <c r="O51" s="94">
        <f>IF(N51&gt;$N$2,1,IF(C51=C52,1*O52,C51*O52/VLOOKUP(N51,Moeda!A$3:D$99,4,1)))</f>
        <v>0.51738480592191083</v>
      </c>
    </row>
    <row r="52" spans="1:18" ht="20.100000000000001" customHeight="1" x14ac:dyDescent="0.2">
      <c r="A52" s="95">
        <v>25600</v>
      </c>
      <c r="B52" s="100">
        <f>VLOOKUP($A52,[2]MENSAIS!$A$3:$G$1000,2,FALSE)</f>
        <v>5.478139999999998</v>
      </c>
      <c r="C52" s="100">
        <f>VLOOKUP($A52,[2]MENSAIS!$A$3:$G$1000,3,FALSE)</f>
        <v>1.0547814</v>
      </c>
      <c r="D52" s="100">
        <f>VLOOKUP($A52,[2]MENSAIS!$A$3:$G$1000,4,FALSE)</f>
        <v>1.0547814</v>
      </c>
      <c r="E52" s="101">
        <f>VLOOKUP($A52,[2]MENSAIS!$A$3:$G$1000,5,FALSE)</f>
        <v>0.52197766579620608</v>
      </c>
      <c r="F52" s="96">
        <f t="shared" ca="1" si="0"/>
        <v>0</v>
      </c>
      <c r="G52" s="93">
        <f t="shared" si="1"/>
        <v>25600</v>
      </c>
      <c r="H52" s="89">
        <f>VLOOKUP($A52,[2]MENSAIS!$A$3:$M$1000,8,FALSE)</f>
        <v>0</v>
      </c>
      <c r="I52" s="90">
        <f>VLOOKUP($A52,[2]MENSAIS!$A$3:$M$1000,9,FALSE)</f>
        <v>0</v>
      </c>
      <c r="J52" s="58">
        <f t="shared" ca="1" si="3"/>
        <v>0</v>
      </c>
      <c r="K52" s="94">
        <f t="shared" si="6"/>
        <v>5.478139999999998E-2</v>
      </c>
      <c r="L52" s="94">
        <f t="shared" si="7"/>
        <v>0.69336926738773363</v>
      </c>
      <c r="M52" s="92">
        <v>50</v>
      </c>
      <c r="N52" s="93">
        <f t="shared" si="2"/>
        <v>25600</v>
      </c>
      <c r="O52" s="94">
        <f>IF(N52&gt;$N$2,1,IF(C52=C53,1*O53,C52*O53/VLOOKUP(N52,Moeda!A$3:D$99,4,1)))</f>
        <v>0.51738480592191083</v>
      </c>
    </row>
    <row r="53" spans="1:18" ht="20.100000000000001" customHeight="1" x14ac:dyDescent="0.2">
      <c r="A53" s="95">
        <v>25628</v>
      </c>
      <c r="B53" s="100">
        <f>VLOOKUP($A53,[2]MENSAIS!$A$3:$G$1000,2,FALSE)</f>
        <v>5.478139999999998</v>
      </c>
      <c r="C53" s="100">
        <f>VLOOKUP($A53,[2]MENSAIS!$A$3:$G$1000,3,FALSE)</f>
        <v>1.0547814</v>
      </c>
      <c r="D53" s="100">
        <f>VLOOKUP($A53,[2]MENSAIS!$A$3:$G$1000,4,FALSE)</f>
        <v>1.0547814</v>
      </c>
      <c r="E53" s="101">
        <f>VLOOKUP($A53,[2]MENSAIS!$A$3:$G$1000,5,FALSE)</f>
        <v>0.52197766579620608</v>
      </c>
      <c r="F53" s="96">
        <f t="shared" ca="1" si="0"/>
        <v>0</v>
      </c>
      <c r="G53" s="93">
        <f t="shared" si="1"/>
        <v>25628</v>
      </c>
      <c r="H53" s="89">
        <f>VLOOKUP($A53,[2]MENSAIS!$A$3:$M$1000,8,FALSE)</f>
        <v>0</v>
      </c>
      <c r="I53" s="90">
        <f>VLOOKUP($A53,[2]MENSAIS!$A$3:$M$1000,9,FALSE)</f>
        <v>0</v>
      </c>
      <c r="J53" s="58">
        <f t="shared" ca="1" si="3"/>
        <v>0</v>
      </c>
      <c r="K53" s="94">
        <f t="shared" si="6"/>
        <v>5.478139999999998E-2</v>
      </c>
      <c r="L53" s="94">
        <f t="shared" si="7"/>
        <v>0.69976234292628314</v>
      </c>
      <c r="M53" s="92">
        <v>51</v>
      </c>
      <c r="N53" s="93">
        <f t="shared" si="2"/>
        <v>25628</v>
      </c>
      <c r="O53" s="94">
        <f>IF(N53&gt;$N$2,1,IF(C53=C54,1*O54,C53*O54/VLOOKUP(N53,Moeda!A$3:D$99,4,1)))</f>
        <v>0.51738480592191083</v>
      </c>
    </row>
    <row r="54" spans="1:18" ht="20.100000000000001" customHeight="1" x14ac:dyDescent="0.2">
      <c r="A54" s="95">
        <v>25659</v>
      </c>
      <c r="B54" s="100">
        <f>VLOOKUP($A54,[2]MENSAIS!$A$3:$G$1000,2,FALSE)</f>
        <v>3.4251299999999985</v>
      </c>
      <c r="C54" s="100">
        <f>VLOOKUP($A54,[2]MENSAIS!$A$3:$G$1000,3,FALSE)</f>
        <v>1.0342513</v>
      </c>
      <c r="D54" s="100">
        <f>VLOOKUP($A54,[2]MENSAIS!$A$3:$G$1000,4,FALSE)</f>
        <v>1.0909090341658199</v>
      </c>
      <c r="E54" s="101">
        <f>VLOOKUP($A54,[2]MENSAIS!$A$3:$G$1000,5,FALSE)</f>
        <v>0.49486809854269909</v>
      </c>
      <c r="F54" s="96">
        <f t="shared" ca="1" si="0"/>
        <v>0</v>
      </c>
      <c r="G54" s="93">
        <f t="shared" si="1"/>
        <v>25659</v>
      </c>
      <c r="H54" s="89">
        <f>VLOOKUP($A54,[2]MENSAIS!$A$3:$M$1000,8,FALSE)</f>
        <v>0</v>
      </c>
      <c r="I54" s="90">
        <f>VLOOKUP($A54,[2]MENSAIS!$A$3:$M$1000,9,FALSE)</f>
        <v>0</v>
      </c>
      <c r="J54" s="58">
        <f t="shared" ca="1" si="3"/>
        <v>0</v>
      </c>
      <c r="K54" s="94">
        <f t="shared" si="6"/>
        <v>9.0909034165819858E-2</v>
      </c>
      <c r="L54" s="94">
        <f t="shared" si="7"/>
        <v>0.68721149540878246</v>
      </c>
      <c r="M54" s="92">
        <v>52</v>
      </c>
      <c r="N54" s="93">
        <f t="shared" si="2"/>
        <v>25659</v>
      </c>
      <c r="O54" s="94">
        <f>IF(N54&gt;$N$2,1,IF(C54=C55,1*O55,C54*O55/VLOOKUP(N54,Moeda!A$3:D$99,4,1)))</f>
        <v>0.49051377462847828</v>
      </c>
    </row>
    <row r="55" spans="1:18" s="61" customFormat="1" ht="39" customHeight="1" x14ac:dyDescent="0.2">
      <c r="A55" s="60">
        <v>25689</v>
      </c>
      <c r="B55" s="84">
        <f>VLOOKUP($A55,[2]MENSAIS!$A$3:$G$1000,2,FALSE)</f>
        <v>3.4251299999999985</v>
      </c>
      <c r="C55" s="84">
        <f>VLOOKUP($A55,[2]MENSAIS!$A$3:$G$1000,3,FALSE)</f>
        <v>1.0342513</v>
      </c>
      <c r="D55" s="100">
        <f>VLOOKUP($A55,[2]MENSAIS!$A$3:$G$1000,4,FALSE)</f>
        <v>1.0909090341658199</v>
      </c>
      <c r="E55" s="86">
        <f>VLOOKUP($A55,[2]MENSAIS!$A$3:$G$1000,5,FALSE)</f>
        <v>0.49486809854269909</v>
      </c>
      <c r="F55" s="87">
        <f t="shared" ca="1" si="0"/>
        <v>0</v>
      </c>
      <c r="G55" s="88">
        <f t="shared" si="1"/>
        <v>25689</v>
      </c>
      <c r="H55" s="89">
        <f>VLOOKUP($A55,[2]MENSAIS!$A$3:$M$1000,8,FALSE)</f>
        <v>0</v>
      </c>
      <c r="I55" s="90" t="str">
        <f>VLOOKUP($A55,[2]MENSAIS!$A$3:$M$1000,9,FALSE)</f>
        <v>Cruzeiro (Cr$) vigente de 15/5/1970 a 27/2/1986
(sem conversão de índice)</v>
      </c>
      <c r="J55" s="58">
        <f t="shared" ca="1" si="3"/>
        <v>0</v>
      </c>
      <c r="K55" s="94">
        <f t="shared" si="6"/>
        <v>9.0909034165819858E-2</v>
      </c>
      <c r="L55" s="94">
        <f t="shared" si="7"/>
        <v>0.67475332189012804</v>
      </c>
      <c r="M55" s="92">
        <v>53</v>
      </c>
      <c r="N55" s="93">
        <f t="shared" si="2"/>
        <v>25689</v>
      </c>
      <c r="O55" s="94">
        <f>IF(N55&gt;$N$2,1,IF(C55=C56,1*O56,C55*O56/VLOOKUP(N55,Moeda!A$3:D$99,4,1)))</f>
        <v>0.49051377462847828</v>
      </c>
      <c r="P55" s="91"/>
      <c r="Q55" s="91"/>
      <c r="R55" s="91"/>
    </row>
    <row r="56" spans="1:18" ht="20.100000000000001" customHeight="1" x14ac:dyDescent="0.2">
      <c r="A56" s="95">
        <v>25720</v>
      </c>
      <c r="B56" s="100">
        <f>VLOOKUP($A56,[2]MENSAIS!$A$3:$G$1000,2,FALSE)</f>
        <v>3.4251299999999985</v>
      </c>
      <c r="C56" s="100">
        <f>VLOOKUP($A56,[2]MENSAIS!$A$3:$G$1000,3,FALSE)</f>
        <v>1.0342513</v>
      </c>
      <c r="D56" s="100">
        <f>VLOOKUP($A56,[2]MENSAIS!$A$3:$G$1000,4,FALSE)</f>
        <v>1.0909090341658199</v>
      </c>
      <c r="E56" s="101">
        <f>VLOOKUP($A56,[2]MENSAIS!$A$3:$G$1000,5,FALSE)</f>
        <v>0.49486809854269909</v>
      </c>
      <c r="F56" s="96">
        <f t="shared" ca="1" si="0"/>
        <v>0</v>
      </c>
      <c r="G56" s="93">
        <f t="shared" si="1"/>
        <v>25720</v>
      </c>
      <c r="H56" s="89">
        <f>VLOOKUP($A56,[2]MENSAIS!$A$3:$M$1000,8,FALSE)</f>
        <v>0</v>
      </c>
      <c r="I56" s="90">
        <f>VLOOKUP($A56,[2]MENSAIS!$A$3:$M$1000,9,FALSE)</f>
        <v>0</v>
      </c>
      <c r="J56" s="58">
        <f t="shared" ca="1" si="3"/>
        <v>0</v>
      </c>
      <c r="K56" s="94">
        <f t="shared" si="6"/>
        <v>9.0909034165819858E-2</v>
      </c>
      <c r="L56" s="94">
        <f t="shared" si="7"/>
        <v>0.66238713807628713</v>
      </c>
      <c r="M56" s="92">
        <v>54</v>
      </c>
      <c r="N56" s="93">
        <f t="shared" si="2"/>
        <v>25720</v>
      </c>
      <c r="O56" s="94">
        <f>IF(N56&gt;$N$2,1,IF(C56=C57,1*O57,C56*O57/VLOOKUP(N56,Moeda!A$3:D$99,4,1)))</f>
        <v>0.49051377462847828</v>
      </c>
    </row>
    <row r="57" spans="1:18" ht="20.100000000000001" customHeight="1" x14ac:dyDescent="0.2">
      <c r="A57" s="95">
        <v>25750</v>
      </c>
      <c r="B57" s="100">
        <f>VLOOKUP($A57,[2]MENSAIS!$A$3:$G$1000,2,FALSE)</f>
        <v>3.0519500000000033</v>
      </c>
      <c r="C57" s="100">
        <f>VLOOKUP($A57,[2]MENSAIS!$A$3:$G$1000,3,FALSE)</f>
        <v>1.0305195</v>
      </c>
      <c r="D57" s="100">
        <f>VLOOKUP($A57,[2]MENSAIS!$A$3:$G$1000,4,FALSE)</f>
        <v>1.1242030324340437</v>
      </c>
      <c r="E57" s="101">
        <f>VLOOKUP($A57,[2]MENSAIS!$A$3:$G$1000,5,FALSE)</f>
        <v>0.47847955186780922</v>
      </c>
      <c r="F57" s="96">
        <f t="shared" ca="1" si="0"/>
        <v>0</v>
      </c>
      <c r="G57" s="93">
        <f t="shared" si="1"/>
        <v>25750</v>
      </c>
      <c r="H57" s="89">
        <f>VLOOKUP($A57,[2]MENSAIS!$A$3:$M$1000,8,FALSE)</f>
        <v>0</v>
      </c>
      <c r="I57" s="90">
        <f>VLOOKUP($A57,[2]MENSAIS!$A$3:$M$1000,9,FALSE)</f>
        <v>0</v>
      </c>
      <c r="J57" s="58">
        <f t="shared" ca="1" si="3"/>
        <v>0</v>
      </c>
      <c r="K57" s="94">
        <f t="shared" si="6"/>
        <v>0.12420303243404374</v>
      </c>
      <c r="L57" s="94">
        <f t="shared" si="7"/>
        <v>0.67364182123070293</v>
      </c>
      <c r="M57" s="92">
        <v>55</v>
      </c>
      <c r="N57" s="93">
        <f t="shared" si="2"/>
        <v>25750</v>
      </c>
      <c r="O57" s="94">
        <f>IF(N57&gt;$N$2,1,IF(C57=C58,1*O58,C57*O58/VLOOKUP(N57,Moeda!A$3:D$99,4,1)))</f>
        <v>0.47426943009738376</v>
      </c>
    </row>
    <row r="58" spans="1:18" ht="20.100000000000001" customHeight="1" x14ac:dyDescent="0.2">
      <c r="A58" s="95">
        <v>25781</v>
      </c>
      <c r="B58" s="100">
        <f>VLOOKUP($A58,[2]MENSAIS!$A$3:$G$1000,2,FALSE)</f>
        <v>3.0519500000000033</v>
      </c>
      <c r="C58" s="100">
        <f>VLOOKUP($A58,[2]MENSAIS!$A$3:$G$1000,3,FALSE)</f>
        <v>1.0305195</v>
      </c>
      <c r="D58" s="100">
        <f>VLOOKUP($A58,[2]MENSAIS!$A$3:$G$1000,4,FALSE)</f>
        <v>1.1242030324340437</v>
      </c>
      <c r="E58" s="101">
        <f>VLOOKUP($A58,[2]MENSAIS!$A$3:$G$1000,5,FALSE)</f>
        <v>0.47847955186780922</v>
      </c>
      <c r="F58" s="96">
        <f t="shared" ca="1" si="0"/>
        <v>0</v>
      </c>
      <c r="G58" s="93">
        <f t="shared" si="1"/>
        <v>25781</v>
      </c>
      <c r="H58" s="89">
        <f>VLOOKUP($A58,[2]MENSAIS!$A$3:$M$1000,8,FALSE)</f>
        <v>0</v>
      </c>
      <c r="I58" s="90">
        <f>VLOOKUP($A58,[2]MENSAIS!$A$3:$M$1000,9,FALSE)</f>
        <v>0</v>
      </c>
      <c r="J58" s="58">
        <f t="shared" ca="1" si="3"/>
        <v>0</v>
      </c>
      <c r="K58" s="94">
        <f t="shared" si="6"/>
        <v>0.12420303243404374</v>
      </c>
      <c r="L58" s="94">
        <f t="shared" si="7"/>
        <v>0.68497270077162953</v>
      </c>
      <c r="M58" s="92">
        <v>56</v>
      </c>
      <c r="N58" s="93">
        <f t="shared" si="2"/>
        <v>25781</v>
      </c>
      <c r="O58" s="94">
        <f>IF(N58&gt;$N$2,1,IF(C58=C59,1*O59,C58*O59/VLOOKUP(N58,Moeda!A$3:D$99,4,1)))</f>
        <v>0.47426943009738376</v>
      </c>
    </row>
    <row r="59" spans="1:18" ht="20.100000000000001" customHeight="1" x14ac:dyDescent="0.2">
      <c r="A59" s="95">
        <v>25812</v>
      </c>
      <c r="B59" s="100">
        <f>VLOOKUP($A59,[2]MENSAIS!$A$3:$G$1000,2,FALSE)</f>
        <v>3.0519500000000033</v>
      </c>
      <c r="C59" s="100">
        <f>VLOOKUP($A59,[2]MENSAIS!$A$3:$G$1000,3,FALSE)</f>
        <v>1.0305195</v>
      </c>
      <c r="D59" s="100">
        <f>VLOOKUP($A59,[2]MENSAIS!$A$3:$G$1000,4,FALSE)</f>
        <v>1.1242030324340437</v>
      </c>
      <c r="E59" s="101">
        <f>VLOOKUP($A59,[2]MENSAIS!$A$3:$G$1000,5,FALSE)</f>
        <v>0.47847955186780922</v>
      </c>
      <c r="F59" s="96">
        <f t="shared" ca="1" si="0"/>
        <v>0</v>
      </c>
      <c r="G59" s="93">
        <f t="shared" si="1"/>
        <v>25812</v>
      </c>
      <c r="H59" s="89">
        <f>VLOOKUP($A59,[2]MENSAIS!$A$3:$M$1000,8,FALSE)</f>
        <v>0</v>
      </c>
      <c r="I59" s="90">
        <f>VLOOKUP($A59,[2]MENSAIS!$A$3:$M$1000,9,FALSE)</f>
        <v>0</v>
      </c>
      <c r="J59" s="58">
        <f t="shared" ca="1" si="3"/>
        <v>0</v>
      </c>
      <c r="K59" s="94">
        <f t="shared" si="6"/>
        <v>0.12420303243404374</v>
      </c>
      <c r="L59" s="94">
        <f t="shared" si="7"/>
        <v>0.69638029256337708</v>
      </c>
      <c r="M59" s="92">
        <v>57</v>
      </c>
      <c r="N59" s="93">
        <f t="shared" si="2"/>
        <v>25812</v>
      </c>
      <c r="O59" s="94">
        <f>IF(N59&gt;$N$2,1,IF(C59=C60,1*O60,C59*O60/VLOOKUP(N59,Moeda!A$3:D$99,4,1)))</f>
        <v>0.47426943009738376</v>
      </c>
    </row>
    <row r="60" spans="1:18" ht="20.100000000000001" customHeight="1" x14ac:dyDescent="0.2">
      <c r="A60" s="95">
        <v>25842</v>
      </c>
      <c r="B60" s="100">
        <f>VLOOKUP($A60,[2]MENSAIS!$A$3:$G$1000,2,FALSE)</f>
        <v>6.0911600000000066</v>
      </c>
      <c r="C60" s="100">
        <f>VLOOKUP($A60,[2]MENSAIS!$A$3:$G$1000,3,FALSE)</f>
        <v>1.0609116000000001</v>
      </c>
      <c r="D60" s="100">
        <f>VLOOKUP($A60,[2]MENSAIS!$A$3:$G$1000,4,FALSE)</f>
        <v>1.1926800378644533</v>
      </c>
      <c r="E60" s="101">
        <f>VLOOKUP($A60,[2]MENSAIS!$A$3:$G$1000,5,FALSE)</f>
        <v>0.4643090711702294</v>
      </c>
      <c r="F60" s="96">
        <f t="shared" ca="1" si="0"/>
        <v>0</v>
      </c>
      <c r="G60" s="93">
        <f t="shared" si="1"/>
        <v>25842</v>
      </c>
      <c r="H60" s="89">
        <f>VLOOKUP($A60,[2]MENSAIS!$A$3:$M$1000,8,FALSE)</f>
        <v>0</v>
      </c>
      <c r="I60" s="90">
        <f>VLOOKUP($A60,[2]MENSAIS!$A$3:$M$1000,9,FALSE)</f>
        <v>0</v>
      </c>
      <c r="J60" s="58">
        <f t="shared" ca="1" si="3"/>
        <v>0</v>
      </c>
      <c r="K60" s="94">
        <f t="shared" si="6"/>
        <v>0.19268003786445331</v>
      </c>
      <c r="L60" s="94">
        <f t="shared" si="7"/>
        <v>0.69644361467913263</v>
      </c>
      <c r="M60" s="92">
        <v>58</v>
      </c>
      <c r="N60" s="93">
        <f t="shared" si="2"/>
        <v>25842</v>
      </c>
      <c r="O60" s="94">
        <f>IF(N60&gt;$N$2,1,IF(C60=C61,1*O61,C60*O61/VLOOKUP(N60,Moeda!A$3:D$99,4,1)))</f>
        <v>0.46022363487288087</v>
      </c>
    </row>
    <row r="61" spans="1:18" ht="20.100000000000001" customHeight="1" x14ac:dyDescent="0.2">
      <c r="A61" s="95">
        <v>25873</v>
      </c>
      <c r="B61" s="100">
        <f>VLOOKUP($A61,[2]MENSAIS!$A$3:$G$1000,2,FALSE)</f>
        <v>6.0911600000000066</v>
      </c>
      <c r="C61" s="100">
        <f>VLOOKUP($A61,[2]MENSAIS!$A$3:$G$1000,3,FALSE)</f>
        <v>1.0609116000000001</v>
      </c>
      <c r="D61" s="100">
        <f>VLOOKUP($A61,[2]MENSAIS!$A$3:$G$1000,4,FALSE)</f>
        <v>1.1926800378644533</v>
      </c>
      <c r="E61" s="101">
        <f>VLOOKUP($A61,[2]MENSAIS!$A$3:$G$1000,5,FALSE)</f>
        <v>0.4643090711702294</v>
      </c>
      <c r="F61" s="96">
        <f t="shared" ca="1" si="0"/>
        <v>0</v>
      </c>
      <c r="G61" s="93">
        <f t="shared" si="1"/>
        <v>25873</v>
      </c>
      <c r="H61" s="89">
        <f>VLOOKUP($A61,[2]MENSAIS!$A$3:$M$1000,8,FALSE)</f>
        <v>0</v>
      </c>
      <c r="I61" s="90">
        <f>VLOOKUP($A61,[2]MENSAIS!$A$3:$M$1000,9,FALSE)</f>
        <v>0</v>
      </c>
      <c r="J61" s="58">
        <f t="shared" ca="1" si="3"/>
        <v>0</v>
      </c>
      <c r="K61" s="94">
        <f t="shared" si="6"/>
        <v>0.19268003786445331</v>
      </c>
      <c r="L61" s="94">
        <f t="shared" si="7"/>
        <v>0.6965069391585621</v>
      </c>
      <c r="M61" s="92">
        <v>59</v>
      </c>
      <c r="N61" s="93">
        <f t="shared" si="2"/>
        <v>25873</v>
      </c>
      <c r="O61" s="94">
        <f>IF(N61&gt;$N$2,1,IF(C61=C62,1*O62,C61*O62/VLOOKUP(N61,Moeda!A$3:D$99,4,1)))</f>
        <v>0.46022363487288087</v>
      </c>
    </row>
    <row r="62" spans="1:18" ht="20.100000000000001" customHeight="1" x14ac:dyDescent="0.2">
      <c r="A62" s="95">
        <v>25903</v>
      </c>
      <c r="B62" s="100">
        <f>VLOOKUP($A62,[2]MENSAIS!$A$3:$G$1000,2,FALSE)</f>
        <v>6.0911600000000066</v>
      </c>
      <c r="C62" s="100">
        <f>VLOOKUP($A62,[2]MENSAIS!$A$3:$G$1000,3,FALSE)</f>
        <v>1.0609116000000001</v>
      </c>
      <c r="D62" s="100">
        <f>VLOOKUP($A62,[2]MENSAIS!$A$3:$G$1000,4,FALSE)</f>
        <v>1.1926800378644533</v>
      </c>
      <c r="E62" s="101">
        <f>VLOOKUP($A62,[2]MENSAIS!$A$3:$G$1000,5,FALSE)</f>
        <v>0.4643090711702294</v>
      </c>
      <c r="F62" s="96">
        <f t="shared" ca="1" si="0"/>
        <v>0</v>
      </c>
      <c r="G62" s="93">
        <f t="shared" si="1"/>
        <v>25903</v>
      </c>
      <c r="H62" s="89">
        <f>VLOOKUP($A62,[2]MENSAIS!$A$3:$M$1000,8,FALSE)</f>
        <v>0</v>
      </c>
      <c r="I62" s="90">
        <f>VLOOKUP($A62,[2]MENSAIS!$A$3:$M$1000,9,FALSE)</f>
        <v>0</v>
      </c>
      <c r="J62" s="58">
        <f t="shared" ca="1" si="3"/>
        <v>0</v>
      </c>
      <c r="K62" s="94">
        <f t="shared" si="6"/>
        <v>0.19268003786445331</v>
      </c>
      <c r="L62" s="94">
        <f t="shared" si="7"/>
        <v>0.69657026600175387</v>
      </c>
      <c r="M62" s="92">
        <v>60</v>
      </c>
      <c r="N62" s="93">
        <f t="shared" si="2"/>
        <v>25903</v>
      </c>
      <c r="O62" s="94">
        <f>IF(N62&gt;$N$2,1,IF(C62=C63,1*O63,C62*O63/VLOOKUP(N62,Moeda!A$3:D$99,4,1)))</f>
        <v>0.46022363487288087</v>
      </c>
    </row>
    <row r="63" spans="1:18" ht="20.100000000000001" customHeight="1" x14ac:dyDescent="0.2">
      <c r="A63" s="95">
        <v>25934</v>
      </c>
      <c r="B63" s="100">
        <f>VLOOKUP($A63,[2]MENSAIS!$A$3:$G$1000,2,FALSE)</f>
        <v>4.2169799999999924</v>
      </c>
      <c r="C63" s="100">
        <f>VLOOKUP($A63,[2]MENSAIS!$A$3:$G$1000,3,FALSE)</f>
        <v>1.0421697999999999</v>
      </c>
      <c r="D63" s="100">
        <f>VLOOKUP($A63,[2]MENSAIS!$A$3:$G$1000,4,FALSE)</f>
        <v>1.0421697999999999</v>
      </c>
      <c r="E63" s="101">
        <f>VLOOKUP($A63,[2]MENSAIS!$A$3:$G$1000,5,FALSE)</f>
        <v>0.43765104573296154</v>
      </c>
      <c r="F63" s="96">
        <f t="shared" ca="1" si="0"/>
        <v>0</v>
      </c>
      <c r="G63" s="93">
        <f t="shared" si="1"/>
        <v>25934</v>
      </c>
      <c r="H63" s="89">
        <f>VLOOKUP($A63,[2]MENSAIS!$A$3:$M$1000,8,FALSE)</f>
        <v>0</v>
      </c>
      <c r="I63" s="90">
        <f>VLOOKUP($A63,[2]MENSAIS!$A$3:$M$1000,9,FALSE)</f>
        <v>0</v>
      </c>
      <c r="J63" s="58">
        <f t="shared" ca="1" si="3"/>
        <v>0</v>
      </c>
      <c r="K63" s="94">
        <f t="shared" si="6"/>
        <v>4.2169799999999924E-2</v>
      </c>
      <c r="L63" s="94">
        <f t="shared" si="7"/>
        <v>0.67628505281283413</v>
      </c>
      <c r="M63" s="92">
        <v>61</v>
      </c>
      <c r="N63" s="93">
        <f t="shared" si="2"/>
        <v>25934</v>
      </c>
      <c r="O63" s="94">
        <f>IF(N63&gt;$N$2,1,IF(C63=C64,1*O64,C63*O64/VLOOKUP(N63,Moeda!A$3:D$99,4,1)))</f>
        <v>0.43380017229793777</v>
      </c>
    </row>
    <row r="64" spans="1:18" ht="20.100000000000001" customHeight="1" x14ac:dyDescent="0.2">
      <c r="A64" s="95">
        <v>25965</v>
      </c>
      <c r="B64" s="100">
        <f>VLOOKUP($A64,[2]MENSAIS!$A$3:$G$1000,2,FALSE)</f>
        <v>4.2169799999999924</v>
      </c>
      <c r="C64" s="100">
        <f>VLOOKUP($A64,[2]MENSAIS!$A$3:$G$1000,3,FALSE)</f>
        <v>1.0421697999999999</v>
      </c>
      <c r="D64" s="100">
        <f>VLOOKUP($A64,[2]MENSAIS!$A$3:$G$1000,4,FALSE)</f>
        <v>1.0421697999999999</v>
      </c>
      <c r="E64" s="101">
        <f>VLOOKUP($A64,[2]MENSAIS!$A$3:$G$1000,5,FALSE)</f>
        <v>0.43765104573296154</v>
      </c>
      <c r="F64" s="96">
        <f t="shared" ca="1" si="0"/>
        <v>0</v>
      </c>
      <c r="G64" s="93">
        <f t="shared" si="1"/>
        <v>25965</v>
      </c>
      <c r="H64" s="89">
        <f>VLOOKUP($A64,[2]MENSAIS!$A$3:$M$1000,8,FALSE)</f>
        <v>0</v>
      </c>
      <c r="I64" s="90">
        <f>VLOOKUP($A64,[2]MENSAIS!$A$3:$M$1000,9,FALSE)</f>
        <v>0</v>
      </c>
      <c r="J64" s="58">
        <f t="shared" ca="1" si="3"/>
        <v>0</v>
      </c>
      <c r="K64" s="94">
        <f t="shared" si="6"/>
        <v>4.2169799999999924E-2</v>
      </c>
      <c r="L64" s="94">
        <f t="shared" si="7"/>
        <v>0.6562423818176355</v>
      </c>
      <c r="M64" s="92">
        <v>62</v>
      </c>
      <c r="N64" s="93">
        <f t="shared" si="2"/>
        <v>25965</v>
      </c>
      <c r="O64" s="94">
        <f>IF(N64&gt;$N$2,1,IF(C64=C65,1*O65,C64*O65/VLOOKUP(N64,Moeda!A$3:D$99,4,1)))</f>
        <v>0.43380017229793777</v>
      </c>
    </row>
    <row r="65" spans="1:15" ht="20.100000000000001" customHeight="1" x14ac:dyDescent="0.2">
      <c r="A65" s="95">
        <v>25993</v>
      </c>
      <c r="B65" s="100">
        <f>VLOOKUP($A65,[2]MENSAIS!$A$3:$G$1000,2,FALSE)</f>
        <v>4.2169799999999924</v>
      </c>
      <c r="C65" s="100">
        <f>VLOOKUP($A65,[2]MENSAIS!$A$3:$G$1000,3,FALSE)</f>
        <v>1.0421697999999999</v>
      </c>
      <c r="D65" s="100">
        <f>VLOOKUP($A65,[2]MENSAIS!$A$3:$G$1000,4,FALSE)</f>
        <v>1.0421697999999999</v>
      </c>
      <c r="E65" s="101">
        <f>VLOOKUP($A65,[2]MENSAIS!$A$3:$G$1000,5,FALSE)</f>
        <v>0.43765104573296154</v>
      </c>
      <c r="F65" s="96">
        <f t="shared" ca="1" si="0"/>
        <v>0</v>
      </c>
      <c r="G65" s="93">
        <f t="shared" si="1"/>
        <v>25993</v>
      </c>
      <c r="H65" s="89">
        <f>VLOOKUP($A65,[2]MENSAIS!$A$3:$M$1000,8,FALSE)</f>
        <v>0</v>
      </c>
      <c r="I65" s="90">
        <f>VLOOKUP($A65,[2]MENSAIS!$A$3:$M$1000,9,FALSE)</f>
        <v>0</v>
      </c>
      <c r="J65" s="58">
        <f t="shared" ca="1" si="3"/>
        <v>0</v>
      </c>
      <c r="K65" s="94">
        <f t="shared" si="6"/>
        <v>4.2169799999999924E-2</v>
      </c>
      <c r="L65" s="94">
        <f t="shared" si="7"/>
        <v>0.63643935303600219</v>
      </c>
      <c r="M65" s="92">
        <v>63</v>
      </c>
      <c r="N65" s="93">
        <f t="shared" si="2"/>
        <v>25993</v>
      </c>
      <c r="O65" s="94">
        <f>IF(N65&gt;$N$2,1,IF(C65=C66,1*O66,C65*O66/VLOOKUP(N65,Moeda!A$3:D$99,4,1)))</f>
        <v>0.43380017229793777</v>
      </c>
    </row>
    <row r="66" spans="1:15" ht="20.100000000000001" customHeight="1" x14ac:dyDescent="0.2">
      <c r="A66" s="95">
        <v>26024</v>
      </c>
      <c r="B66" s="100">
        <f>VLOOKUP($A66,[2]MENSAIS!$A$3:$G$1000,2,FALSE)</f>
        <v>4.6352500000000019</v>
      </c>
      <c r="C66" s="100">
        <f>VLOOKUP($A66,[2]MENSAIS!$A$3:$G$1000,3,FALSE)</f>
        <v>1.0463525</v>
      </c>
      <c r="D66" s="100">
        <f>VLOOKUP($A66,[2]MENSAIS!$A$3:$G$1000,4,FALSE)</f>
        <v>1.0904769756544999</v>
      </c>
      <c r="E66" s="101">
        <f>VLOOKUP($A66,[2]MENSAIS!$A$3:$G$1000,5,FALSE)</f>
        <v>0.41994216847673149</v>
      </c>
      <c r="F66" s="96">
        <f t="shared" ca="1" si="0"/>
        <v>0</v>
      </c>
      <c r="G66" s="93">
        <f t="shared" si="1"/>
        <v>26024</v>
      </c>
      <c r="H66" s="89">
        <f>VLOOKUP($A66,[2]MENSAIS!$A$3:$M$1000,8,FALSE)</f>
        <v>0</v>
      </c>
      <c r="I66" s="90">
        <f>VLOOKUP($A66,[2]MENSAIS!$A$3:$M$1000,9,FALSE)</f>
        <v>0</v>
      </c>
      <c r="J66" s="58">
        <f t="shared" ca="1" si="3"/>
        <v>0</v>
      </c>
      <c r="K66" s="94">
        <f t="shared" si="6"/>
        <v>9.0476975654499858E-2</v>
      </c>
      <c r="L66" s="94">
        <f t="shared" si="7"/>
        <v>0.6555864209671316</v>
      </c>
      <c r="M66" s="92">
        <v>64</v>
      </c>
      <c r="N66" s="93">
        <f t="shared" si="2"/>
        <v>26024</v>
      </c>
      <c r="O66" s="94">
        <f>IF(N66&gt;$N$2,1,IF(C66=C67,1*O67,C66*O67/VLOOKUP(N66,Moeda!A$3:D$99,4,1)))</f>
        <v>0.41624711471963377</v>
      </c>
    </row>
    <row r="67" spans="1:15" ht="20.100000000000001" customHeight="1" x14ac:dyDescent="0.2">
      <c r="A67" s="95">
        <v>26054</v>
      </c>
      <c r="B67" s="100">
        <f>VLOOKUP($A67,[2]MENSAIS!$A$3:$G$1000,2,FALSE)</f>
        <v>4.6352500000000019</v>
      </c>
      <c r="C67" s="100">
        <f>VLOOKUP($A67,[2]MENSAIS!$A$3:$G$1000,3,FALSE)</f>
        <v>1.0463525</v>
      </c>
      <c r="D67" s="100">
        <f>VLOOKUP($A67,[2]MENSAIS!$A$3:$G$1000,4,FALSE)</f>
        <v>1.0904769756544999</v>
      </c>
      <c r="E67" s="101">
        <f>VLOOKUP($A67,[2]MENSAIS!$A$3:$G$1000,5,FALSE)</f>
        <v>0.41994216847673149</v>
      </c>
      <c r="F67" s="96">
        <f t="shared" ref="F67:F130" ca="1" si="8">IF(CELL("tipo",B67)="v",IF(CELL("tipo",B68)="b",1,0),0)</f>
        <v>0</v>
      </c>
      <c r="G67" s="93">
        <f t="shared" si="1"/>
        <v>26054</v>
      </c>
      <c r="H67" s="89">
        <f>VLOOKUP($A67,[2]MENSAIS!$A$3:$M$1000,8,FALSE)</f>
        <v>0</v>
      </c>
      <c r="I67" s="90">
        <f>VLOOKUP($A67,[2]MENSAIS!$A$3:$M$1000,9,FALSE)</f>
        <v>0</v>
      </c>
      <c r="J67" s="58">
        <f t="shared" ca="1" si="3"/>
        <v>0</v>
      </c>
      <c r="K67" s="94">
        <f t="shared" si="6"/>
        <v>9.0476975654499858E-2</v>
      </c>
      <c r="L67" s="94">
        <f t="shared" si="7"/>
        <v>0.67495751810513704</v>
      </c>
      <c r="M67" s="92">
        <v>65</v>
      </c>
      <c r="N67" s="93">
        <f t="shared" si="2"/>
        <v>26054</v>
      </c>
      <c r="O67" s="94">
        <f>IF(N67&gt;$N$2,1,IF(C67=C68,1*O68,C67*O68/VLOOKUP(N67,Moeda!A$3:D$99,4,1)))</f>
        <v>0.41624711471963377</v>
      </c>
    </row>
    <row r="68" spans="1:15" ht="20.100000000000001" customHeight="1" x14ac:dyDescent="0.2">
      <c r="A68" s="95">
        <v>26085</v>
      </c>
      <c r="B68" s="100">
        <f>VLOOKUP($A68,[2]MENSAIS!$A$3:$G$1000,2,FALSE)</f>
        <v>4.6352500000000019</v>
      </c>
      <c r="C68" s="100">
        <f>VLOOKUP($A68,[2]MENSAIS!$A$3:$G$1000,3,FALSE)</f>
        <v>1.0463525</v>
      </c>
      <c r="D68" s="100">
        <f>VLOOKUP($A68,[2]MENSAIS!$A$3:$G$1000,4,FALSE)</f>
        <v>1.0904769756544999</v>
      </c>
      <c r="E68" s="101">
        <f>VLOOKUP($A68,[2]MENSAIS!$A$3:$G$1000,5,FALSE)</f>
        <v>0.41994216847673149</v>
      </c>
      <c r="F68" s="96">
        <f t="shared" ca="1" si="8"/>
        <v>0</v>
      </c>
      <c r="G68" s="93">
        <f t="shared" ref="G68:G131" si="9">A68</f>
        <v>26085</v>
      </c>
      <c r="H68" s="89">
        <f>VLOOKUP($A68,[2]MENSAIS!$A$3:$M$1000,8,FALSE)</f>
        <v>0</v>
      </c>
      <c r="I68" s="90">
        <f>VLOOKUP($A68,[2]MENSAIS!$A$3:$M$1000,9,FALSE)</f>
        <v>0</v>
      </c>
      <c r="J68" s="58">
        <f t="shared" ca="1" si="3"/>
        <v>0</v>
      </c>
      <c r="K68" s="94">
        <f t="shared" si="6"/>
        <v>9.0476975654499858E-2</v>
      </c>
      <c r="L68" s="94">
        <f t="shared" si="7"/>
        <v>0.69455526569133141</v>
      </c>
      <c r="M68" s="92">
        <v>66</v>
      </c>
      <c r="N68" s="93">
        <f t="shared" ref="N68:N131" si="10">G68</f>
        <v>26085</v>
      </c>
      <c r="O68" s="94">
        <f>IF(N68&gt;$N$2,1,IF(C68=C69,1*O69,C68*O69/VLOOKUP(N68,Moeda!A$3:D$99,4,1)))</f>
        <v>0.41624711471963377</v>
      </c>
    </row>
    <row r="69" spans="1:15" ht="20.100000000000001" customHeight="1" x14ac:dyDescent="0.2">
      <c r="A69" s="95">
        <v>26115</v>
      </c>
      <c r="B69" s="100">
        <f>VLOOKUP($A69,[2]MENSAIS!$A$3:$G$1000,2,FALSE)</f>
        <v>6.4088499999999993</v>
      </c>
      <c r="C69" s="100">
        <f>VLOOKUP($A69,[2]MENSAIS!$A$3:$G$1000,3,FALSE)</f>
        <v>1.0640885</v>
      </c>
      <c r="D69" s="100">
        <f>VLOOKUP($A69,[2]MENSAIS!$A$3:$G$1000,4,FALSE)</f>
        <v>1.1603640093087333</v>
      </c>
      <c r="E69" s="101">
        <f>VLOOKUP($A69,[2]MENSAIS!$A$3:$G$1000,5,FALSE)</f>
        <v>0.40133909793949124</v>
      </c>
      <c r="F69" s="96">
        <f t="shared" ca="1" si="8"/>
        <v>0</v>
      </c>
      <c r="G69" s="93">
        <f t="shared" si="9"/>
        <v>26115</v>
      </c>
      <c r="H69" s="89">
        <f>VLOOKUP($A69,[2]MENSAIS!$A$3:$M$1000,8,FALSE)</f>
        <v>0</v>
      </c>
      <c r="I69" s="90">
        <f>VLOOKUP($A69,[2]MENSAIS!$A$3:$M$1000,9,FALSE)</f>
        <v>0</v>
      </c>
      <c r="J69" s="58">
        <f t="shared" ca="1" si="3"/>
        <v>0</v>
      </c>
      <c r="K69" s="94">
        <f t="shared" si="6"/>
        <v>0.16036400930873329</v>
      </c>
      <c r="L69" s="94">
        <f t="shared" si="7"/>
        <v>0.74975511946798767</v>
      </c>
      <c r="M69" s="92">
        <v>67</v>
      </c>
      <c r="N69" s="93">
        <f t="shared" si="10"/>
        <v>26115</v>
      </c>
      <c r="O69" s="94">
        <f>IF(N69&gt;$N$2,1,IF(C69=C70,1*O70,C69*O70/VLOOKUP(N69,Moeda!A$3:D$99,4,1)))</f>
        <v>0.39780773182998441</v>
      </c>
    </row>
    <row r="70" spans="1:15" ht="20.100000000000001" customHeight="1" x14ac:dyDescent="0.2">
      <c r="A70" s="95">
        <v>26146</v>
      </c>
      <c r="B70" s="100">
        <f>VLOOKUP($A70,[2]MENSAIS!$A$3:$G$1000,2,FALSE)</f>
        <v>6.4088499999999993</v>
      </c>
      <c r="C70" s="100">
        <f>VLOOKUP($A70,[2]MENSAIS!$A$3:$G$1000,3,FALSE)</f>
        <v>1.0640885</v>
      </c>
      <c r="D70" s="100">
        <f>VLOOKUP($A70,[2]MENSAIS!$A$3:$G$1000,4,FALSE)</f>
        <v>1.1603640093087333</v>
      </c>
      <c r="E70" s="101">
        <f>VLOOKUP($A70,[2]MENSAIS!$A$3:$G$1000,5,FALSE)</f>
        <v>0.40133909793949124</v>
      </c>
      <c r="F70" s="96">
        <f t="shared" ca="1" si="8"/>
        <v>0</v>
      </c>
      <c r="G70" s="93">
        <f t="shared" si="9"/>
        <v>26146</v>
      </c>
      <c r="H70" s="89">
        <f>VLOOKUP($A70,[2]MENSAIS!$A$3:$M$1000,8,FALSE)</f>
        <v>0</v>
      </c>
      <c r="I70" s="90">
        <f>VLOOKUP($A70,[2]MENSAIS!$A$3:$M$1000,9,FALSE)</f>
        <v>0</v>
      </c>
      <c r="J70" s="58">
        <f t="shared" ca="1" si="3"/>
        <v>0</v>
      </c>
      <c r="K70" s="94">
        <f t="shared" si="6"/>
        <v>0.16036400930873329</v>
      </c>
      <c r="L70" s="94">
        <f t="shared" si="7"/>
        <v>0.80675309923005933</v>
      </c>
      <c r="M70" s="92">
        <v>68</v>
      </c>
      <c r="N70" s="93">
        <f t="shared" si="10"/>
        <v>26146</v>
      </c>
      <c r="O70" s="94">
        <f>IF(N70&gt;$N$2,1,IF(C70=C71,1*O71,C70*O71/VLOOKUP(N70,Moeda!A$3:D$99,4,1)))</f>
        <v>0.39780773182998441</v>
      </c>
    </row>
    <row r="71" spans="1:15" ht="20.100000000000001" customHeight="1" x14ac:dyDescent="0.2">
      <c r="A71" s="95">
        <v>26177</v>
      </c>
      <c r="B71" s="100">
        <f>VLOOKUP($A71,[2]MENSAIS!$A$3:$G$1000,2,FALSE)</f>
        <v>6.4088499999999993</v>
      </c>
      <c r="C71" s="100">
        <f>VLOOKUP($A71,[2]MENSAIS!$A$3:$G$1000,3,FALSE)</f>
        <v>1.0640885</v>
      </c>
      <c r="D71" s="100">
        <f>VLOOKUP($A71,[2]MENSAIS!$A$3:$G$1000,4,FALSE)</f>
        <v>1.1603640093087333</v>
      </c>
      <c r="E71" s="101">
        <f>VLOOKUP($A71,[2]MENSAIS!$A$3:$G$1000,5,FALSE)</f>
        <v>0.40133909793949124</v>
      </c>
      <c r="F71" s="96">
        <f t="shared" ca="1" si="8"/>
        <v>0</v>
      </c>
      <c r="G71" s="93">
        <f t="shared" si="9"/>
        <v>26177</v>
      </c>
      <c r="H71" s="89">
        <f>VLOOKUP($A71,[2]MENSAIS!$A$3:$M$1000,8,FALSE)</f>
        <v>0</v>
      </c>
      <c r="I71" s="90">
        <f>VLOOKUP($A71,[2]MENSAIS!$A$3:$M$1000,9,FALSE)</f>
        <v>0</v>
      </c>
      <c r="J71" s="58">
        <f t="shared" ca="1" si="3"/>
        <v>0</v>
      </c>
      <c r="K71" s="94">
        <f t="shared" si="6"/>
        <v>0.16036400930873329</v>
      </c>
      <c r="L71" s="94">
        <f t="shared" si="7"/>
        <v>0.86560777863016169</v>
      </c>
      <c r="M71" s="92">
        <v>69</v>
      </c>
      <c r="N71" s="93">
        <f t="shared" si="10"/>
        <v>26177</v>
      </c>
      <c r="O71" s="94">
        <f>IF(N71&gt;$N$2,1,IF(C71=C72,1*O72,C71*O72/VLOOKUP(N71,Moeda!A$3:D$99,4,1)))</f>
        <v>0.39780773182998441</v>
      </c>
    </row>
    <row r="72" spans="1:15" ht="20.100000000000001" customHeight="1" x14ac:dyDescent="0.2">
      <c r="A72" s="95">
        <v>26207</v>
      </c>
      <c r="B72" s="100">
        <f>VLOOKUP($A72,[2]MENSAIS!$A$3:$G$1000,2,FALSE)</f>
        <v>4.965010000000003</v>
      </c>
      <c r="C72" s="100">
        <f>VLOOKUP($A72,[2]MENSAIS!$A$3:$G$1000,3,FALSE)</f>
        <v>1.0496501</v>
      </c>
      <c r="D72" s="100">
        <f>VLOOKUP($A72,[2]MENSAIS!$A$3:$G$1000,4,FALSE)</f>
        <v>1.217976198407313</v>
      </c>
      <c r="E72" s="101">
        <f>VLOOKUP($A72,[2]MENSAIS!$A$3:$G$1000,5,FALSE)</f>
        <v>0.37716702881338465</v>
      </c>
      <c r="F72" s="96">
        <f t="shared" ca="1" si="8"/>
        <v>0</v>
      </c>
      <c r="G72" s="93">
        <f t="shared" si="9"/>
        <v>26207</v>
      </c>
      <c r="H72" s="89">
        <f>VLOOKUP($A72,[2]MENSAIS!$A$3:$M$1000,8,FALSE)</f>
        <v>0</v>
      </c>
      <c r="I72" s="90">
        <f>VLOOKUP($A72,[2]MENSAIS!$A$3:$M$1000,9,FALSE)</f>
        <v>0</v>
      </c>
      <c r="J72" s="58">
        <f t="shared" ca="1" si="3"/>
        <v>0</v>
      </c>
      <c r="K72" s="94">
        <f t="shared" si="6"/>
        <v>0.21797619840731297</v>
      </c>
      <c r="L72" s="94">
        <f t="shared" si="7"/>
        <v>0.84580448682051079</v>
      </c>
      <c r="M72" s="92">
        <v>70</v>
      </c>
      <c r="N72" s="93">
        <f t="shared" si="10"/>
        <v>26207</v>
      </c>
      <c r="O72" s="94">
        <f>IF(N72&gt;$N$2,1,IF(C72=C73,1*O73,C72*O73/VLOOKUP(N72,Moeda!A$3:D$99,4,1)))</f>
        <v>0.3738483517395258</v>
      </c>
    </row>
    <row r="73" spans="1:15" ht="20.100000000000001" customHeight="1" x14ac:dyDescent="0.2">
      <c r="A73" s="95">
        <v>26238</v>
      </c>
      <c r="B73" s="100">
        <f>VLOOKUP($A73,[2]MENSAIS!$A$3:$G$1000,2,FALSE)</f>
        <v>4.965010000000003</v>
      </c>
      <c r="C73" s="100">
        <f>VLOOKUP($A73,[2]MENSAIS!$A$3:$G$1000,3,FALSE)</f>
        <v>1.0496501</v>
      </c>
      <c r="D73" s="100">
        <f>VLOOKUP($A73,[2]MENSAIS!$A$3:$G$1000,4,FALSE)</f>
        <v>1.217976198407313</v>
      </c>
      <c r="E73" s="101">
        <f>VLOOKUP($A73,[2]MENSAIS!$A$3:$G$1000,5,FALSE)</f>
        <v>0.37716702881338465</v>
      </c>
      <c r="F73" s="96">
        <f t="shared" ca="1" si="8"/>
        <v>0</v>
      </c>
      <c r="G73" s="93">
        <f t="shared" si="9"/>
        <v>26238</v>
      </c>
      <c r="H73" s="89">
        <f>VLOOKUP($A73,[2]MENSAIS!$A$3:$M$1000,8,FALSE)</f>
        <v>0</v>
      </c>
      <c r="I73" s="90">
        <f>VLOOKUP($A73,[2]MENSAIS!$A$3:$M$1000,9,FALSE)</f>
        <v>0</v>
      </c>
      <c r="J73" s="58">
        <f t="shared" ca="1" si="3"/>
        <v>0</v>
      </c>
      <c r="K73" s="94">
        <f t="shared" si="6"/>
        <v>0.21797619840731297</v>
      </c>
      <c r="L73" s="94">
        <f t="shared" si="7"/>
        <v>0.82621140552294658</v>
      </c>
      <c r="M73" s="92">
        <v>71</v>
      </c>
      <c r="N73" s="93">
        <f t="shared" si="10"/>
        <v>26238</v>
      </c>
      <c r="O73" s="94">
        <f>IF(N73&gt;$N$2,1,IF(C73=C74,1*O74,C73*O74/VLOOKUP(N73,Moeda!A$3:D$99,4,1)))</f>
        <v>0.3738483517395258</v>
      </c>
    </row>
    <row r="74" spans="1:15" ht="20.100000000000001" customHeight="1" x14ac:dyDescent="0.2">
      <c r="A74" s="95">
        <v>26268</v>
      </c>
      <c r="B74" s="100">
        <f>VLOOKUP($A74,[2]MENSAIS!$A$3:$G$1000,2,FALSE)</f>
        <v>4.965010000000003</v>
      </c>
      <c r="C74" s="100">
        <f>VLOOKUP($A74,[2]MENSAIS!$A$3:$G$1000,3,FALSE)</f>
        <v>1.0496501</v>
      </c>
      <c r="D74" s="100">
        <f>VLOOKUP($A74,[2]MENSAIS!$A$3:$G$1000,4,FALSE)</f>
        <v>1.217976198407313</v>
      </c>
      <c r="E74" s="101">
        <f>VLOOKUP($A74,[2]MENSAIS!$A$3:$G$1000,5,FALSE)</f>
        <v>0.37716702881338465</v>
      </c>
      <c r="F74" s="96">
        <f t="shared" ca="1" si="8"/>
        <v>0</v>
      </c>
      <c r="G74" s="93">
        <f t="shared" si="9"/>
        <v>26268</v>
      </c>
      <c r="H74" s="89">
        <f>VLOOKUP($A74,[2]MENSAIS!$A$3:$M$1000,8,FALSE)</f>
        <v>0</v>
      </c>
      <c r="I74" s="90">
        <f>VLOOKUP($A74,[2]MENSAIS!$A$3:$M$1000,9,FALSE)</f>
        <v>0</v>
      </c>
      <c r="J74" s="58">
        <f t="shared" ca="1" si="3"/>
        <v>0</v>
      </c>
      <c r="K74" s="94">
        <f t="shared" si="6"/>
        <v>0.21797619840731297</v>
      </c>
      <c r="L74" s="94">
        <f t="shared" si="7"/>
        <v>0.80682630336806715</v>
      </c>
      <c r="M74" s="92">
        <v>72</v>
      </c>
      <c r="N74" s="93">
        <f t="shared" si="10"/>
        <v>26268</v>
      </c>
      <c r="O74" s="94">
        <f>IF(N74&gt;$N$2,1,IF(C74=C75,1*O75,C74*O75/VLOOKUP(N74,Moeda!A$3:D$99,4,1)))</f>
        <v>0.3738483517395258</v>
      </c>
    </row>
    <row r="75" spans="1:15" ht="20.100000000000001" customHeight="1" x14ac:dyDescent="0.2">
      <c r="A75" s="95">
        <v>26299</v>
      </c>
      <c r="B75" s="100">
        <f>VLOOKUP($A75,[2]MENSAIS!$A$3:$G$1000,2,FALSE)</f>
        <v>0</v>
      </c>
      <c r="C75" s="100">
        <f>VLOOKUP($A75,[2]MENSAIS!$A$3:$G$1000,3,FALSE)</f>
        <v>1</v>
      </c>
      <c r="D75" s="100">
        <f>VLOOKUP($A75,[2]MENSAIS!$A$3:$G$1000,4,FALSE)</f>
        <v>1</v>
      </c>
      <c r="E75" s="101">
        <f>VLOOKUP($A75,[2]MENSAIS!$A$3:$G$1000,5,FALSE)</f>
        <v>0.35932643536487507</v>
      </c>
      <c r="F75" s="96">
        <f t="shared" ca="1" si="8"/>
        <v>0</v>
      </c>
      <c r="G75" s="93">
        <f t="shared" si="9"/>
        <v>26299</v>
      </c>
      <c r="H75" s="89">
        <f>VLOOKUP($A75,[2]MENSAIS!$A$3:$M$1000,8,FALSE)</f>
        <v>0</v>
      </c>
      <c r="I75" s="90">
        <f>VLOOKUP($A75,[2]MENSAIS!$A$3:$M$1000,9,FALSE)</f>
        <v>0</v>
      </c>
      <c r="J75" s="58">
        <f t="shared" ca="1" si="3"/>
        <v>0</v>
      </c>
      <c r="K75" s="94">
        <f t="shared" si="6"/>
        <v>0</v>
      </c>
      <c r="L75" s="94">
        <f t="shared" si="7"/>
        <v>0.73371585260680816</v>
      </c>
      <c r="M75" s="92">
        <v>73</v>
      </c>
      <c r="N75" s="93">
        <f t="shared" si="10"/>
        <v>26299</v>
      </c>
      <c r="O75" s="94">
        <f>IF(N75&gt;$N$2,1,IF(C75=C76,1*O76,C75*O76/VLOOKUP(N75,Moeda!A$3:D$99,4,1)))</f>
        <v>0.35616473693426581</v>
      </c>
    </row>
    <row r="76" spans="1:15" ht="20.100000000000001" customHeight="1" x14ac:dyDescent="0.2">
      <c r="A76" s="95">
        <v>26330</v>
      </c>
      <c r="B76" s="100">
        <f>VLOOKUP($A76,[2]MENSAIS!$A$3:$G$1000,2,FALSE)</f>
        <v>0</v>
      </c>
      <c r="C76" s="100">
        <f>VLOOKUP($A76,[2]MENSAIS!$A$3:$G$1000,3,FALSE)</f>
        <v>1</v>
      </c>
      <c r="D76" s="100">
        <f>VLOOKUP($A76,[2]MENSAIS!$A$3:$G$1000,4,FALSE)</f>
        <v>1</v>
      </c>
      <c r="E76" s="101">
        <f>VLOOKUP($A76,[2]MENSAIS!$A$3:$G$1000,5,FALSE)</f>
        <v>0.35932643536487507</v>
      </c>
      <c r="F76" s="96">
        <f t="shared" ca="1" si="8"/>
        <v>0</v>
      </c>
      <c r="G76" s="93">
        <f t="shared" si="9"/>
        <v>26330</v>
      </c>
      <c r="H76" s="89">
        <f>VLOOKUP($A76,[2]MENSAIS!$A$3:$M$1000,8,FALSE)</f>
        <v>0</v>
      </c>
      <c r="I76" s="90">
        <f>VLOOKUP($A76,[2]MENSAIS!$A$3:$M$1000,9,FALSE)</f>
        <v>0</v>
      </c>
      <c r="J76" s="58">
        <f t="shared" ref="J76:J139" ca="1" si="11">IF($F76=1,1,IF(J75&gt;=1,J75+1,0))</f>
        <v>0</v>
      </c>
      <c r="K76" s="94">
        <f t="shared" si="6"/>
        <v>0</v>
      </c>
      <c r="L76" s="94">
        <f t="shared" si="7"/>
        <v>0.66356370392503039</v>
      </c>
      <c r="M76" s="92">
        <v>74</v>
      </c>
      <c r="N76" s="93">
        <f t="shared" si="10"/>
        <v>26330</v>
      </c>
      <c r="O76" s="94">
        <f>IF(N76&gt;$N$2,1,IF(C76=C77,1*O77,C76*O77/VLOOKUP(N76,Moeda!A$3:D$99,4,1)))</f>
        <v>0.35616473693426581</v>
      </c>
    </row>
    <row r="77" spans="1:15" ht="20.100000000000001" customHeight="1" x14ac:dyDescent="0.2">
      <c r="A77" s="95">
        <v>26359</v>
      </c>
      <c r="B77" s="100">
        <f>VLOOKUP($A77,[2]MENSAIS!$A$3:$G$1000,2,FALSE)</f>
        <v>3.7223699999999971</v>
      </c>
      <c r="C77" s="100">
        <f>VLOOKUP($A77,[2]MENSAIS!$A$3:$G$1000,3,FALSE)</f>
        <v>1.0372237</v>
      </c>
      <c r="D77" s="100">
        <f>VLOOKUP($A77,[2]MENSAIS!$A$3:$G$1000,4,FALSE)</f>
        <v>1.0372237</v>
      </c>
      <c r="E77" s="101">
        <f>VLOOKUP($A77,[2]MENSAIS!$A$3:$G$1000,5,FALSE)</f>
        <v>0.35932643536487507</v>
      </c>
      <c r="F77" s="96">
        <f t="shared" ca="1" si="8"/>
        <v>0</v>
      </c>
      <c r="G77" s="93">
        <f t="shared" si="9"/>
        <v>26359</v>
      </c>
      <c r="H77" s="89">
        <f>VLOOKUP($A77,[2]MENSAIS!$A$3:$M$1000,8,FALSE)</f>
        <v>0</v>
      </c>
      <c r="I77" s="90">
        <f>VLOOKUP($A77,[2]MENSAIS!$A$3:$M$1000,9,FALSE)</f>
        <v>0</v>
      </c>
      <c r="J77" s="58">
        <f t="shared" ca="1" si="11"/>
        <v>0</v>
      </c>
      <c r="K77" s="94">
        <f t="shared" ref="K77:K140" si="12">D77-1</f>
        <v>3.7223699999999971E-2</v>
      </c>
      <c r="L77" s="94">
        <f t="shared" ref="L77:L140" si="13">PRODUCT(C66:C77)-1</f>
        <v>0.65566849103747282</v>
      </c>
      <c r="M77" s="92">
        <v>75</v>
      </c>
      <c r="N77" s="93">
        <f t="shared" si="10"/>
        <v>26359</v>
      </c>
      <c r="O77" s="94">
        <f>IF(N77&gt;$N$2,1,IF(C77=C78,1*O78,C77*O78/VLOOKUP(N77,Moeda!A$3:D$99,4,1)))</f>
        <v>0.35616473693426581</v>
      </c>
    </row>
    <row r="78" spans="1:15" ht="20.100000000000001" customHeight="1" x14ac:dyDescent="0.2">
      <c r="A78" s="95">
        <v>26390</v>
      </c>
      <c r="B78" s="100">
        <f>VLOOKUP($A78,[2]MENSAIS!$A$3:$G$1000,2,FALSE)</f>
        <v>4.8894999999999911</v>
      </c>
      <c r="C78" s="100">
        <f>VLOOKUP($A78,[2]MENSAIS!$A$3:$G$1000,3,FALSE)</f>
        <v>1.0488949999999999</v>
      </c>
      <c r="D78" s="100">
        <f>VLOOKUP($A78,[2]MENSAIS!$A$3:$G$1000,4,FALSE)</f>
        <v>1.0879387528114999</v>
      </c>
      <c r="E78" s="101">
        <f>VLOOKUP($A78,[2]MENSAIS!$A$3:$G$1000,5,FALSE)</f>
        <v>0.34643099204624334</v>
      </c>
      <c r="F78" s="96">
        <f t="shared" ca="1" si="8"/>
        <v>0</v>
      </c>
      <c r="G78" s="93">
        <f t="shared" si="9"/>
        <v>26390</v>
      </c>
      <c r="H78" s="89">
        <f>VLOOKUP($A78,[2]MENSAIS!$A$3:$M$1000,8,FALSE)</f>
        <v>0</v>
      </c>
      <c r="I78" s="90">
        <f>VLOOKUP($A78,[2]MENSAIS!$A$3:$M$1000,9,FALSE)</f>
        <v>0</v>
      </c>
      <c r="J78" s="58">
        <f t="shared" ca="1" si="11"/>
        <v>0</v>
      </c>
      <c r="K78" s="94">
        <f t="shared" si="12"/>
        <v>8.7938752811499876E-2</v>
      </c>
      <c r="L78" s="94">
        <f t="shared" si="13"/>
        <v>0.65969154936481744</v>
      </c>
      <c r="M78" s="92">
        <v>76</v>
      </c>
      <c r="N78" s="93">
        <f t="shared" si="10"/>
        <v>26390</v>
      </c>
      <c r="O78" s="94">
        <f>IF(N78&gt;$N$2,1,IF(C78=C79,1*O79,C78*O79/VLOOKUP(N78,Moeda!A$3:D$99,4,1)))</f>
        <v>0.34338276008759328</v>
      </c>
    </row>
    <row r="79" spans="1:15" ht="20.100000000000001" customHeight="1" x14ac:dyDescent="0.2">
      <c r="A79" s="95">
        <v>26420</v>
      </c>
      <c r="B79" s="100">
        <f>VLOOKUP($A79,[2]MENSAIS!$A$3:$G$1000,2,FALSE)</f>
        <v>4.8894999999999911</v>
      </c>
      <c r="C79" s="100">
        <f>VLOOKUP($A79,[2]MENSAIS!$A$3:$G$1000,3,FALSE)</f>
        <v>1.0488949999999999</v>
      </c>
      <c r="D79" s="100">
        <f>VLOOKUP($A79,[2]MENSAIS!$A$3:$G$1000,4,FALSE)</f>
        <v>1.0879387528114999</v>
      </c>
      <c r="E79" s="101">
        <f>VLOOKUP($A79,[2]MENSAIS!$A$3:$G$1000,5,FALSE)</f>
        <v>0.34643099204624334</v>
      </c>
      <c r="F79" s="96">
        <f t="shared" ca="1" si="8"/>
        <v>0</v>
      </c>
      <c r="G79" s="93">
        <f t="shared" si="9"/>
        <v>26420</v>
      </c>
      <c r="H79" s="89">
        <f>VLOOKUP($A79,[2]MENSAIS!$A$3:$M$1000,8,FALSE)</f>
        <v>0</v>
      </c>
      <c r="I79" s="90">
        <f>VLOOKUP($A79,[2]MENSAIS!$A$3:$M$1000,9,FALSE)</f>
        <v>0</v>
      </c>
      <c r="J79" s="58">
        <f t="shared" ca="1" si="11"/>
        <v>0</v>
      </c>
      <c r="K79" s="94">
        <f t="shared" si="12"/>
        <v>8.7938752811499876E-2</v>
      </c>
      <c r="L79" s="94">
        <f t="shared" si="13"/>
        <v>0.66372438319878779</v>
      </c>
      <c r="M79" s="92">
        <v>77</v>
      </c>
      <c r="N79" s="93">
        <f t="shared" si="10"/>
        <v>26420</v>
      </c>
      <c r="O79" s="94">
        <f>IF(N79&gt;$N$2,1,IF(C79=C80,1*O80,C79*O80/VLOOKUP(N79,Moeda!A$3:D$99,4,1)))</f>
        <v>0.34338276008759328</v>
      </c>
    </row>
    <row r="80" spans="1:15" ht="20.100000000000001" customHeight="1" x14ac:dyDescent="0.2">
      <c r="A80" s="95">
        <v>26451</v>
      </c>
      <c r="B80" s="100">
        <f>VLOOKUP($A80,[2]MENSAIS!$A$3:$G$1000,2,FALSE)</f>
        <v>4.8894999999999911</v>
      </c>
      <c r="C80" s="100">
        <f>VLOOKUP($A80,[2]MENSAIS!$A$3:$G$1000,3,FALSE)</f>
        <v>1.0488949999999999</v>
      </c>
      <c r="D80" s="100">
        <f>VLOOKUP($A80,[2]MENSAIS!$A$3:$G$1000,4,FALSE)</f>
        <v>1.0879387528114999</v>
      </c>
      <c r="E80" s="101">
        <f>VLOOKUP($A80,[2]MENSAIS!$A$3:$G$1000,5,FALSE)</f>
        <v>0.34643099204624334</v>
      </c>
      <c r="F80" s="96">
        <f t="shared" ca="1" si="8"/>
        <v>0</v>
      </c>
      <c r="G80" s="93">
        <f t="shared" si="9"/>
        <v>26451</v>
      </c>
      <c r="H80" s="89">
        <f>VLOOKUP($A80,[2]MENSAIS!$A$3:$M$1000,8,FALSE)</f>
        <v>0</v>
      </c>
      <c r="I80" s="90">
        <f>VLOOKUP($A80,[2]MENSAIS!$A$3:$M$1000,9,FALSE)</f>
        <v>0</v>
      </c>
      <c r="J80" s="58">
        <f t="shared" ca="1" si="11"/>
        <v>0</v>
      </c>
      <c r="K80" s="94">
        <f t="shared" si="12"/>
        <v>8.7938752811499876E-2</v>
      </c>
      <c r="L80" s="94">
        <f t="shared" si="13"/>
        <v>0.66776701629259061</v>
      </c>
      <c r="M80" s="92">
        <v>78</v>
      </c>
      <c r="N80" s="93">
        <f t="shared" si="10"/>
        <v>26451</v>
      </c>
      <c r="O80" s="94">
        <f>IF(N80&gt;$N$2,1,IF(C80=C81,1*O81,C80*O81/VLOOKUP(N80,Moeda!A$3:D$99,4,1)))</f>
        <v>0.34338276008759328</v>
      </c>
    </row>
    <row r="81" spans="1:15" ht="20.100000000000001" customHeight="1" x14ac:dyDescent="0.2">
      <c r="A81" s="95">
        <v>26481</v>
      </c>
      <c r="B81" s="100">
        <f>VLOOKUP($A81,[2]MENSAIS!$A$3:$G$1000,2,FALSE)</f>
        <v>3.0181299999999966</v>
      </c>
      <c r="C81" s="100">
        <f>VLOOKUP($A81,[2]MENSAIS!$A$3:$G$1000,3,FALSE)</f>
        <v>1.0301813</v>
      </c>
      <c r="D81" s="100">
        <f>VLOOKUP($A81,[2]MENSAIS!$A$3:$G$1000,4,FALSE)</f>
        <v>1.1207741586917295</v>
      </c>
      <c r="E81" s="101">
        <f>VLOOKUP($A81,[2]MENSAIS!$A$3:$G$1000,5,FALSE)</f>
        <v>0.33028186047816355</v>
      </c>
      <c r="F81" s="96">
        <f t="shared" ca="1" si="8"/>
        <v>0</v>
      </c>
      <c r="G81" s="93">
        <f t="shared" si="9"/>
        <v>26481</v>
      </c>
      <c r="H81" s="89">
        <f>VLOOKUP($A81,[2]MENSAIS!$A$3:$M$1000,8,FALSE)</f>
        <v>0</v>
      </c>
      <c r="I81" s="90">
        <f>VLOOKUP($A81,[2]MENSAIS!$A$3:$M$1000,9,FALSE)</f>
        <v>0</v>
      </c>
      <c r="J81" s="58">
        <f t="shared" ca="1" si="11"/>
        <v>0</v>
      </c>
      <c r="K81" s="94">
        <f t="shared" si="12"/>
        <v>0.12077415869172947</v>
      </c>
      <c r="L81" s="94">
        <f t="shared" si="13"/>
        <v>0.61462358905431436</v>
      </c>
      <c r="M81" s="92">
        <v>79</v>
      </c>
      <c r="N81" s="93">
        <f t="shared" si="10"/>
        <v>26481</v>
      </c>
      <c r="O81" s="94">
        <f>IF(N81&gt;$N$2,1,IF(C81=C82,1*O82,C81*O82/VLOOKUP(N81,Moeda!A$3:D$99,4,1)))</f>
        <v>0.32737572405969456</v>
      </c>
    </row>
    <row r="82" spans="1:15" ht="20.100000000000001" customHeight="1" x14ac:dyDescent="0.2">
      <c r="A82" s="95">
        <v>26512</v>
      </c>
      <c r="B82" s="100">
        <f>VLOOKUP($A82,[2]MENSAIS!$A$3:$G$1000,2,FALSE)</f>
        <v>3.0181299999999966</v>
      </c>
      <c r="C82" s="100">
        <f>VLOOKUP($A82,[2]MENSAIS!$A$3:$G$1000,3,FALSE)</f>
        <v>1.0301813</v>
      </c>
      <c r="D82" s="100">
        <f>VLOOKUP($A82,[2]MENSAIS!$A$3:$G$1000,4,FALSE)</f>
        <v>1.1207741586917295</v>
      </c>
      <c r="E82" s="101">
        <f>VLOOKUP($A82,[2]MENSAIS!$A$3:$G$1000,5,FALSE)</f>
        <v>0.33028186047816355</v>
      </c>
      <c r="F82" s="96">
        <f t="shared" ca="1" si="8"/>
        <v>0</v>
      </c>
      <c r="G82" s="93">
        <f t="shared" si="9"/>
        <v>26512</v>
      </c>
      <c r="H82" s="89">
        <f>VLOOKUP($A82,[2]MENSAIS!$A$3:$M$1000,8,FALSE)</f>
        <v>0</v>
      </c>
      <c r="I82" s="90">
        <f>VLOOKUP($A82,[2]MENSAIS!$A$3:$M$1000,9,FALSE)</f>
        <v>0</v>
      </c>
      <c r="J82" s="58">
        <f t="shared" ca="1" si="11"/>
        <v>0</v>
      </c>
      <c r="K82" s="94">
        <f t="shared" si="12"/>
        <v>0.12077415869172947</v>
      </c>
      <c r="L82" s="94">
        <f t="shared" si="13"/>
        <v>0.56317357812121771</v>
      </c>
      <c r="M82" s="92">
        <v>80</v>
      </c>
      <c r="N82" s="93">
        <f t="shared" si="10"/>
        <v>26512</v>
      </c>
      <c r="O82" s="94">
        <f>IF(N82&gt;$N$2,1,IF(C82=C83,1*O83,C82*O83/VLOOKUP(N82,Moeda!A$3:D$99,4,1)))</f>
        <v>0.32737572405969456</v>
      </c>
    </row>
    <row r="83" spans="1:15" ht="20.100000000000001" customHeight="1" x14ac:dyDescent="0.2">
      <c r="A83" s="95">
        <v>26543</v>
      </c>
      <c r="B83" s="100">
        <f>VLOOKUP($A83,[2]MENSAIS!$A$3:$G$1000,2,FALSE)</f>
        <v>3.0181299999999966</v>
      </c>
      <c r="C83" s="100">
        <f>VLOOKUP($A83,[2]MENSAIS!$A$3:$G$1000,3,FALSE)</f>
        <v>1.0301813</v>
      </c>
      <c r="D83" s="100">
        <f>VLOOKUP($A83,[2]MENSAIS!$A$3:$G$1000,4,FALSE)</f>
        <v>1.1207741586917295</v>
      </c>
      <c r="E83" s="101">
        <f>VLOOKUP($A83,[2]MENSAIS!$A$3:$G$1000,5,FALSE)</f>
        <v>0.33028186047816355</v>
      </c>
      <c r="F83" s="96">
        <f t="shared" ca="1" si="8"/>
        <v>0</v>
      </c>
      <c r="G83" s="93">
        <f t="shared" si="9"/>
        <v>26543</v>
      </c>
      <c r="H83" s="89">
        <f>VLOOKUP($A83,[2]MENSAIS!$A$3:$M$1000,8,FALSE)</f>
        <v>0</v>
      </c>
      <c r="I83" s="90">
        <f>VLOOKUP($A83,[2]MENSAIS!$A$3:$M$1000,9,FALSE)</f>
        <v>0</v>
      </c>
      <c r="J83" s="58">
        <f t="shared" ca="1" si="11"/>
        <v>0</v>
      </c>
      <c r="K83" s="94">
        <f t="shared" si="12"/>
        <v>0.12077415869172947</v>
      </c>
      <c r="L83" s="94">
        <f t="shared" si="13"/>
        <v>0.51336302275099088</v>
      </c>
      <c r="M83" s="92">
        <v>81</v>
      </c>
      <c r="N83" s="93">
        <f t="shared" si="10"/>
        <v>26543</v>
      </c>
      <c r="O83" s="94">
        <f>IF(N83&gt;$N$2,1,IF(C83=C84,1*O84,C83*O84/VLOOKUP(N83,Moeda!A$3:D$99,4,1)))</f>
        <v>0.32737572405969456</v>
      </c>
    </row>
    <row r="84" spans="1:15" ht="20.100000000000001" customHeight="1" x14ac:dyDescent="0.2">
      <c r="A84" s="95">
        <v>26573</v>
      </c>
      <c r="B84" s="100">
        <f>VLOOKUP($A84,[2]MENSAIS!$A$3:$G$1000,2,FALSE)</f>
        <v>2.7846000000000037</v>
      </c>
      <c r="C84" s="100">
        <f>VLOOKUP($A84,[2]MENSAIS!$A$3:$G$1000,3,FALSE)</f>
        <v>1.027846</v>
      </c>
      <c r="D84" s="100">
        <f>VLOOKUP($A84,[2]MENSAIS!$A$3:$G$1000,4,FALSE)</f>
        <v>1.1519832359146593</v>
      </c>
      <c r="E84" s="101">
        <f>VLOOKUP($A84,[2]MENSAIS!$A$3:$G$1000,5,FALSE)</f>
        <v>0.32060556765897763</v>
      </c>
      <c r="F84" s="96">
        <f t="shared" ca="1" si="8"/>
        <v>0</v>
      </c>
      <c r="G84" s="93">
        <f t="shared" si="9"/>
        <v>26573</v>
      </c>
      <c r="H84" s="89">
        <f>VLOOKUP($A84,[2]MENSAIS!$A$3:$M$1000,8,FALSE)</f>
        <v>0</v>
      </c>
      <c r="I84" s="90">
        <f>VLOOKUP($A84,[2]MENSAIS!$A$3:$M$1000,9,FALSE)</f>
        <v>0</v>
      </c>
      <c r="J84" s="58">
        <f t="shared" ca="1" si="11"/>
        <v>0</v>
      </c>
      <c r="K84" s="94">
        <f t="shared" si="12"/>
        <v>0.15198323591465934</v>
      </c>
      <c r="L84" s="94">
        <f t="shared" si="13"/>
        <v>0.48192633857941281</v>
      </c>
      <c r="M84" s="92">
        <v>82</v>
      </c>
      <c r="N84" s="93">
        <f t="shared" si="10"/>
        <v>26573</v>
      </c>
      <c r="O84" s="94">
        <f>IF(N84&gt;$N$2,1,IF(C84=C85,1*O85,C84*O85/VLOOKUP(N84,Moeda!A$3:D$99,4,1)))</f>
        <v>0.31778457254047865</v>
      </c>
    </row>
    <row r="85" spans="1:15" ht="20.100000000000001" customHeight="1" x14ac:dyDescent="0.2">
      <c r="A85" s="95">
        <v>26604</v>
      </c>
      <c r="B85" s="100">
        <f>VLOOKUP($A85,[2]MENSAIS!$A$3:$G$1000,2,FALSE)</f>
        <v>2.7846000000000037</v>
      </c>
      <c r="C85" s="100">
        <f>VLOOKUP($A85,[2]MENSAIS!$A$3:$G$1000,3,FALSE)</f>
        <v>1.027846</v>
      </c>
      <c r="D85" s="100">
        <f>VLOOKUP($A85,[2]MENSAIS!$A$3:$G$1000,4,FALSE)</f>
        <v>1.1519832359146593</v>
      </c>
      <c r="E85" s="101">
        <f>VLOOKUP($A85,[2]MENSAIS!$A$3:$G$1000,5,FALSE)</f>
        <v>0.32060556765897763</v>
      </c>
      <c r="F85" s="96">
        <f t="shared" ca="1" si="8"/>
        <v>0</v>
      </c>
      <c r="G85" s="93">
        <f t="shared" si="9"/>
        <v>26604</v>
      </c>
      <c r="H85" s="89">
        <f>VLOOKUP($A85,[2]MENSAIS!$A$3:$M$1000,8,FALSE)</f>
        <v>0</v>
      </c>
      <c r="I85" s="90">
        <f>VLOOKUP($A85,[2]MENSAIS!$A$3:$M$1000,9,FALSE)</f>
        <v>0</v>
      </c>
      <c r="J85" s="58">
        <f t="shared" ca="1" si="11"/>
        <v>0</v>
      </c>
      <c r="K85" s="94">
        <f t="shared" si="12"/>
        <v>0.15198323591465934</v>
      </c>
      <c r="L85" s="94">
        <f t="shared" si="13"/>
        <v>0.45114268021647885</v>
      </c>
      <c r="M85" s="92">
        <v>83</v>
      </c>
      <c r="N85" s="93">
        <f t="shared" si="10"/>
        <v>26604</v>
      </c>
      <c r="O85" s="94">
        <f>IF(N85&gt;$N$2,1,IF(C85=C86,1*O86,C85*O86/VLOOKUP(N85,Moeda!A$3:D$99,4,1)))</f>
        <v>0.31778457254047865</v>
      </c>
    </row>
    <row r="86" spans="1:15" ht="20.100000000000001" customHeight="1" x14ac:dyDescent="0.2">
      <c r="A86" s="95">
        <v>26634</v>
      </c>
      <c r="B86" s="100">
        <f>VLOOKUP($A86,[2]MENSAIS!$A$3:$G$1000,2,FALSE)</f>
        <v>2.7846000000000037</v>
      </c>
      <c r="C86" s="100">
        <f>VLOOKUP($A86,[2]MENSAIS!$A$3:$G$1000,3,FALSE)</f>
        <v>1.027846</v>
      </c>
      <c r="D86" s="100">
        <f>VLOOKUP($A86,[2]MENSAIS!$A$3:$G$1000,4,FALSE)</f>
        <v>1.1519832359146593</v>
      </c>
      <c r="E86" s="101">
        <f>VLOOKUP($A86,[2]MENSAIS!$A$3:$G$1000,5,FALSE)</f>
        <v>0.32060556765897763</v>
      </c>
      <c r="F86" s="96">
        <f t="shared" ca="1" si="8"/>
        <v>0</v>
      </c>
      <c r="G86" s="93">
        <f t="shared" si="9"/>
        <v>26634</v>
      </c>
      <c r="H86" s="89">
        <f>VLOOKUP($A86,[2]MENSAIS!$A$3:$M$1000,8,FALSE)</f>
        <v>0</v>
      </c>
      <c r="I86" s="90">
        <f>VLOOKUP($A86,[2]MENSAIS!$A$3:$M$1000,9,FALSE)</f>
        <v>0</v>
      </c>
      <c r="J86" s="58">
        <f t="shared" ca="1" si="11"/>
        <v>0</v>
      </c>
      <c r="K86" s="94">
        <f t="shared" si="12"/>
        <v>0.15198323591465934</v>
      </c>
      <c r="L86" s="94">
        <f t="shared" si="13"/>
        <v>0.42099848253221483</v>
      </c>
      <c r="M86" s="92">
        <v>84</v>
      </c>
      <c r="N86" s="93">
        <f t="shared" si="10"/>
        <v>26634</v>
      </c>
      <c r="O86" s="94">
        <f>IF(N86&gt;$N$2,1,IF(C86=C87,1*O87,C86*O87/VLOOKUP(N86,Moeda!A$3:D$99,4,1)))</f>
        <v>0.31778457254047865</v>
      </c>
    </row>
    <row r="87" spans="1:15" ht="20.100000000000001" customHeight="1" x14ac:dyDescent="0.2">
      <c r="A87" s="95">
        <v>26665</v>
      </c>
      <c r="B87" s="100">
        <f>VLOOKUP($A87,[2]MENSAIS!$A$3:$G$1000,2,FALSE)</f>
        <v>3.2735799999999982</v>
      </c>
      <c r="C87" s="100">
        <f>VLOOKUP($A87,[2]MENSAIS!$A$3:$G$1000,3,FALSE)</f>
        <v>1.0327358</v>
      </c>
      <c r="D87" s="100">
        <f>VLOOKUP($A87,[2]MENSAIS!$A$3:$G$1000,4,FALSE)</f>
        <v>1.0327358</v>
      </c>
      <c r="E87" s="101">
        <f>VLOOKUP($A87,[2]MENSAIS!$A$3:$G$1000,5,FALSE)</f>
        <v>0.31191984758317648</v>
      </c>
      <c r="F87" s="96">
        <f t="shared" ca="1" si="8"/>
        <v>0</v>
      </c>
      <c r="G87" s="93">
        <f t="shared" si="9"/>
        <v>26665</v>
      </c>
      <c r="H87" s="89">
        <f>VLOOKUP($A87,[2]MENSAIS!$A$3:$M$1000,8,FALSE)</f>
        <v>0</v>
      </c>
      <c r="I87" s="90">
        <f>VLOOKUP($A87,[2]MENSAIS!$A$3:$M$1000,9,FALSE)</f>
        <v>0</v>
      </c>
      <c r="J87" s="58">
        <f t="shared" ca="1" si="11"/>
        <v>0</v>
      </c>
      <c r="K87" s="94">
        <f t="shared" si="12"/>
        <v>3.2735799999999982E-2</v>
      </c>
      <c r="L87" s="94">
        <f t="shared" si="13"/>
        <v>0.46751600465669285</v>
      </c>
      <c r="M87" s="92">
        <v>85</v>
      </c>
      <c r="N87" s="93">
        <f t="shared" si="10"/>
        <v>26665</v>
      </c>
      <c r="O87" s="94">
        <f>IF(N87&gt;$N$2,1,IF(C87=C88,1*O88,C87*O88/VLOOKUP(N87,Moeda!A$3:D$99,4,1)))</f>
        <v>0.30917527775608278</v>
      </c>
    </row>
    <row r="88" spans="1:15" ht="20.100000000000001" customHeight="1" x14ac:dyDescent="0.2">
      <c r="A88" s="95">
        <v>26696</v>
      </c>
      <c r="B88" s="100">
        <f>VLOOKUP($A88,[2]MENSAIS!$A$3:$G$1000,2,FALSE)</f>
        <v>3.2735799999999982</v>
      </c>
      <c r="C88" s="100">
        <f>VLOOKUP($A88,[2]MENSAIS!$A$3:$G$1000,3,FALSE)</f>
        <v>1.0327358</v>
      </c>
      <c r="D88" s="100">
        <f>VLOOKUP($A88,[2]MENSAIS!$A$3:$G$1000,4,FALSE)</f>
        <v>1.0327358</v>
      </c>
      <c r="E88" s="101">
        <f>VLOOKUP($A88,[2]MENSAIS!$A$3:$G$1000,5,FALSE)</f>
        <v>0.31191984758317648</v>
      </c>
      <c r="F88" s="96">
        <f t="shared" ca="1" si="8"/>
        <v>0</v>
      </c>
      <c r="G88" s="93">
        <f t="shared" si="9"/>
        <v>26696</v>
      </c>
      <c r="H88" s="89">
        <f>VLOOKUP($A88,[2]MENSAIS!$A$3:$M$1000,8,FALSE)</f>
        <v>0</v>
      </c>
      <c r="I88" s="90">
        <f>VLOOKUP($A88,[2]MENSAIS!$A$3:$M$1000,9,FALSE)</f>
        <v>0</v>
      </c>
      <c r="J88" s="58">
        <f t="shared" ca="1" si="11"/>
        <v>0</v>
      </c>
      <c r="K88" s="94">
        <f t="shared" si="12"/>
        <v>3.2735799999999982E-2</v>
      </c>
      <c r="L88" s="94">
        <f t="shared" si="13"/>
        <v>0.51555631508193334</v>
      </c>
      <c r="M88" s="92">
        <v>86</v>
      </c>
      <c r="N88" s="93">
        <f t="shared" si="10"/>
        <v>26696</v>
      </c>
      <c r="O88" s="94">
        <f>IF(N88&gt;$N$2,1,IF(C88=C89,1*O89,C88*O89/VLOOKUP(N88,Moeda!A$3:D$99,4,1)))</f>
        <v>0.30917527775608278</v>
      </c>
    </row>
    <row r="89" spans="1:15" ht="20.100000000000001" customHeight="1" x14ac:dyDescent="0.2">
      <c r="A89" s="95">
        <v>26724</v>
      </c>
      <c r="B89" s="100">
        <f>VLOOKUP($A89,[2]MENSAIS!$A$3:$G$1000,2,FALSE)</f>
        <v>3.2735799999999982</v>
      </c>
      <c r="C89" s="100">
        <f>VLOOKUP($A89,[2]MENSAIS!$A$3:$G$1000,3,FALSE)</f>
        <v>1.0327358</v>
      </c>
      <c r="D89" s="100">
        <f>VLOOKUP($A89,[2]MENSAIS!$A$3:$G$1000,4,FALSE)</f>
        <v>1.0327358</v>
      </c>
      <c r="E89" s="101">
        <f>VLOOKUP($A89,[2]MENSAIS!$A$3:$G$1000,5,FALSE)</f>
        <v>0.31191984758317648</v>
      </c>
      <c r="F89" s="96">
        <f t="shared" ca="1" si="8"/>
        <v>0</v>
      </c>
      <c r="G89" s="93">
        <f t="shared" si="9"/>
        <v>26724</v>
      </c>
      <c r="H89" s="89">
        <f>VLOOKUP($A89,[2]MENSAIS!$A$3:$M$1000,8,FALSE)</f>
        <v>0</v>
      </c>
      <c r="I89" s="90">
        <f>VLOOKUP($A89,[2]MENSAIS!$A$3:$M$1000,9,FALSE)</f>
        <v>0</v>
      </c>
      <c r="J89" s="58">
        <f t="shared" ca="1" si="11"/>
        <v>0</v>
      </c>
      <c r="K89" s="94">
        <f t="shared" si="12"/>
        <v>3.2735799999999982E-2</v>
      </c>
      <c r="L89" s="94">
        <f t="shared" si="13"/>
        <v>0.50899874684814117</v>
      </c>
      <c r="M89" s="92">
        <v>87</v>
      </c>
      <c r="N89" s="93">
        <f t="shared" si="10"/>
        <v>26724</v>
      </c>
      <c r="O89" s="94">
        <f>IF(N89&gt;$N$2,1,IF(C89=C90,1*O90,C89*O90/VLOOKUP(N89,Moeda!A$3:D$99,4,1)))</f>
        <v>0.30917527775608278</v>
      </c>
    </row>
    <row r="90" spans="1:15" ht="20.100000000000001" customHeight="1" x14ac:dyDescent="0.2">
      <c r="A90" s="95">
        <v>26755</v>
      </c>
      <c r="B90" s="100">
        <f>VLOOKUP($A90,[2]MENSAIS!$A$3:$G$1000,2,FALSE)</f>
        <v>3.5660599999999931</v>
      </c>
      <c r="C90" s="100">
        <f>VLOOKUP($A90,[2]MENSAIS!$A$3:$G$1000,3,FALSE)</f>
        <v>1.0356605999999999</v>
      </c>
      <c r="D90" s="100">
        <f>VLOOKUP($A90,[2]MENSAIS!$A$3:$G$1000,4,FALSE)</f>
        <v>1.06956377826948</v>
      </c>
      <c r="E90" s="101">
        <f>VLOOKUP($A90,[2]MENSAIS!$A$3:$G$1000,5,FALSE)</f>
        <v>0.30203256978520204</v>
      </c>
      <c r="F90" s="96">
        <f t="shared" ca="1" si="8"/>
        <v>0</v>
      </c>
      <c r="G90" s="93">
        <f t="shared" si="9"/>
        <v>26755</v>
      </c>
      <c r="H90" s="89">
        <f>VLOOKUP($A90,[2]MENSAIS!$A$3:$M$1000,8,FALSE)</f>
        <v>0</v>
      </c>
      <c r="I90" s="90">
        <f>VLOOKUP($A90,[2]MENSAIS!$A$3:$M$1000,9,FALSE)</f>
        <v>0</v>
      </c>
      <c r="J90" s="58">
        <f t="shared" ca="1" si="11"/>
        <v>0</v>
      </c>
      <c r="K90" s="94">
        <f t="shared" si="12"/>
        <v>6.9563778269480014E-2</v>
      </c>
      <c r="L90" s="94">
        <f t="shared" si="13"/>
        <v>0.48995900214987587</v>
      </c>
      <c r="M90" s="92">
        <v>88</v>
      </c>
      <c r="N90" s="93">
        <f t="shared" si="10"/>
        <v>26755</v>
      </c>
      <c r="O90" s="94">
        <f>IF(N90&gt;$N$2,1,IF(C90=C91,1*O91,C90*O91/VLOOKUP(N90,Moeda!A$3:D$99,4,1)))</f>
        <v>0.29937499770617304</v>
      </c>
    </row>
    <row r="91" spans="1:15" ht="20.100000000000001" customHeight="1" x14ac:dyDescent="0.2">
      <c r="A91" s="95">
        <v>26785</v>
      </c>
      <c r="B91" s="100">
        <f>VLOOKUP($A91,[2]MENSAIS!$A$3:$G$1000,2,FALSE)</f>
        <v>3.5660599999999931</v>
      </c>
      <c r="C91" s="100">
        <f>VLOOKUP($A91,[2]MENSAIS!$A$3:$G$1000,3,FALSE)</f>
        <v>1.0356605999999999</v>
      </c>
      <c r="D91" s="100">
        <f>VLOOKUP($A91,[2]MENSAIS!$A$3:$G$1000,4,FALSE)</f>
        <v>1.06956377826948</v>
      </c>
      <c r="E91" s="101">
        <f>VLOOKUP($A91,[2]MENSAIS!$A$3:$G$1000,5,FALSE)</f>
        <v>0.30203256978520204</v>
      </c>
      <c r="F91" s="96">
        <f t="shared" ca="1" si="8"/>
        <v>0</v>
      </c>
      <c r="G91" s="93">
        <f t="shared" si="9"/>
        <v>26785</v>
      </c>
      <c r="H91" s="89">
        <f>VLOOKUP($A91,[2]MENSAIS!$A$3:$M$1000,8,FALSE)</f>
        <v>0</v>
      </c>
      <c r="I91" s="90">
        <f>VLOOKUP($A91,[2]MENSAIS!$A$3:$M$1000,9,FALSE)</f>
        <v>0</v>
      </c>
      <c r="J91" s="58">
        <f t="shared" ca="1" si="11"/>
        <v>0</v>
      </c>
      <c r="K91" s="94">
        <f t="shared" si="12"/>
        <v>6.9563778269480014E-2</v>
      </c>
      <c r="L91" s="94">
        <f t="shared" si="13"/>
        <v>0.47115949083744502</v>
      </c>
      <c r="M91" s="92">
        <v>89</v>
      </c>
      <c r="N91" s="93">
        <f t="shared" si="10"/>
        <v>26785</v>
      </c>
      <c r="O91" s="94">
        <f>IF(N91&gt;$N$2,1,IF(C91=C92,1*O92,C91*O92/VLOOKUP(N91,Moeda!A$3:D$99,4,1)))</f>
        <v>0.29937499770617304</v>
      </c>
    </row>
    <row r="92" spans="1:15" ht="20.100000000000001" customHeight="1" x14ac:dyDescent="0.2">
      <c r="A92" s="95">
        <v>26816</v>
      </c>
      <c r="B92" s="100">
        <f>VLOOKUP($A92,[2]MENSAIS!$A$3:$G$1000,2,FALSE)</f>
        <v>3.5660599999999931</v>
      </c>
      <c r="C92" s="100">
        <f>VLOOKUP($A92,[2]MENSAIS!$A$3:$G$1000,3,FALSE)</f>
        <v>1.0356605999999999</v>
      </c>
      <c r="D92" s="100">
        <f>VLOOKUP($A92,[2]MENSAIS!$A$3:$G$1000,4,FALSE)</f>
        <v>1.06956377826948</v>
      </c>
      <c r="E92" s="101">
        <f>VLOOKUP($A92,[2]MENSAIS!$A$3:$G$1000,5,FALSE)</f>
        <v>0.30203256978520204</v>
      </c>
      <c r="F92" s="96">
        <f t="shared" ca="1" si="8"/>
        <v>0</v>
      </c>
      <c r="G92" s="93">
        <f t="shared" si="9"/>
        <v>26816</v>
      </c>
      <c r="H92" s="89">
        <f>VLOOKUP($A92,[2]MENSAIS!$A$3:$M$1000,8,FALSE)</f>
        <v>0</v>
      </c>
      <c r="I92" s="90">
        <f>VLOOKUP($A92,[2]MENSAIS!$A$3:$M$1000,9,FALSE)</f>
        <v>0</v>
      </c>
      <c r="J92" s="58">
        <f t="shared" ca="1" si="11"/>
        <v>0</v>
      </c>
      <c r="K92" s="94">
        <f t="shared" si="12"/>
        <v>6.9563778269480014E-2</v>
      </c>
      <c r="L92" s="94">
        <f t="shared" si="13"/>
        <v>0.45259718177358321</v>
      </c>
      <c r="M92" s="92">
        <v>90</v>
      </c>
      <c r="N92" s="93">
        <f t="shared" si="10"/>
        <v>26816</v>
      </c>
      <c r="O92" s="94">
        <f>IF(N92&gt;$N$2,1,IF(C92=C93,1*O93,C92*O93/VLOOKUP(N92,Moeda!A$3:D$99,4,1)))</f>
        <v>0.29937499770617304</v>
      </c>
    </row>
    <row r="93" spans="1:15" ht="20.100000000000001" customHeight="1" x14ac:dyDescent="0.2">
      <c r="A93" s="95">
        <v>26846</v>
      </c>
      <c r="B93" s="100">
        <f>VLOOKUP($A93,[2]MENSAIS!$A$3:$G$1000,2,FALSE)</f>
        <v>2.7309299999999981</v>
      </c>
      <c r="C93" s="100">
        <f>VLOOKUP($A93,[2]MENSAIS!$A$3:$G$1000,3,FALSE)</f>
        <v>1.0273093</v>
      </c>
      <c r="D93" s="100">
        <f>VLOOKUP($A93,[2]MENSAIS!$A$3:$G$1000,4,FALSE)</f>
        <v>1.0987728163593746</v>
      </c>
      <c r="E93" s="101">
        <f>VLOOKUP($A93,[2]MENSAIS!$A$3:$G$1000,5,FALSE)</f>
        <v>0.29163277021951212</v>
      </c>
      <c r="F93" s="96">
        <f t="shared" ca="1" si="8"/>
        <v>0</v>
      </c>
      <c r="G93" s="93">
        <f t="shared" si="9"/>
        <v>26846</v>
      </c>
      <c r="H93" s="89">
        <f>VLOOKUP($A93,[2]MENSAIS!$A$3:$M$1000,8,FALSE)</f>
        <v>0</v>
      </c>
      <c r="I93" s="90">
        <f>VLOOKUP($A93,[2]MENSAIS!$A$3:$M$1000,9,FALSE)</f>
        <v>0</v>
      </c>
      <c r="J93" s="58">
        <f t="shared" ca="1" si="11"/>
        <v>0</v>
      </c>
      <c r="K93" s="94">
        <f t="shared" si="12"/>
        <v>9.8772816359374627E-2</v>
      </c>
      <c r="L93" s="94">
        <f t="shared" si="13"/>
        <v>0.44854754594146984</v>
      </c>
      <c r="M93" s="92">
        <v>91</v>
      </c>
      <c r="N93" s="93">
        <f t="shared" si="10"/>
        <v>26846</v>
      </c>
      <c r="O93" s="94">
        <f>IF(N93&gt;$N$2,1,IF(C93=C94,1*O94,C93*O94/VLOOKUP(N93,Moeda!A$3:D$99,4,1)))</f>
        <v>0.28906670554636632</v>
      </c>
    </row>
    <row r="94" spans="1:15" ht="20.100000000000001" customHeight="1" x14ac:dyDescent="0.2">
      <c r="A94" s="95">
        <v>26877</v>
      </c>
      <c r="B94" s="100">
        <f>VLOOKUP($A94,[2]MENSAIS!$A$3:$G$1000,2,FALSE)</f>
        <v>2.7309299999999981</v>
      </c>
      <c r="C94" s="100">
        <f>VLOOKUP($A94,[2]MENSAIS!$A$3:$G$1000,3,FALSE)</f>
        <v>1.0273093</v>
      </c>
      <c r="D94" s="100">
        <f>VLOOKUP($A94,[2]MENSAIS!$A$3:$G$1000,4,FALSE)</f>
        <v>1.0987728163593746</v>
      </c>
      <c r="E94" s="101">
        <f>VLOOKUP($A94,[2]MENSAIS!$A$3:$G$1000,5,FALSE)</f>
        <v>0.29163277021951212</v>
      </c>
      <c r="F94" s="96">
        <f t="shared" ca="1" si="8"/>
        <v>0</v>
      </c>
      <c r="G94" s="93">
        <f t="shared" si="9"/>
        <v>26877</v>
      </c>
      <c r="H94" s="89">
        <f>VLOOKUP($A94,[2]MENSAIS!$A$3:$M$1000,8,FALSE)</f>
        <v>0</v>
      </c>
      <c r="I94" s="90">
        <f>VLOOKUP($A94,[2]MENSAIS!$A$3:$M$1000,9,FALSE)</f>
        <v>0</v>
      </c>
      <c r="J94" s="58">
        <f t="shared" ca="1" si="11"/>
        <v>0</v>
      </c>
      <c r="K94" s="94">
        <f t="shared" si="12"/>
        <v>9.8772816359374627E-2</v>
      </c>
      <c r="L94" s="94">
        <f t="shared" si="13"/>
        <v>0.44450919992223548</v>
      </c>
      <c r="M94" s="92">
        <v>92</v>
      </c>
      <c r="N94" s="93">
        <f t="shared" si="10"/>
        <v>26877</v>
      </c>
      <c r="O94" s="94">
        <f>IF(N94&gt;$N$2,1,IF(C94=C95,1*O95,C94*O95/VLOOKUP(N94,Moeda!A$3:D$99,4,1)))</f>
        <v>0.28906670554636632</v>
      </c>
    </row>
    <row r="95" spans="1:15" ht="20.100000000000001" customHeight="1" x14ac:dyDescent="0.2">
      <c r="A95" s="95">
        <v>26908</v>
      </c>
      <c r="B95" s="100">
        <f>VLOOKUP($A95,[2]MENSAIS!$A$3:$G$1000,2,FALSE)</f>
        <v>2.7309299999999981</v>
      </c>
      <c r="C95" s="100">
        <f>VLOOKUP($A95,[2]MENSAIS!$A$3:$G$1000,3,FALSE)</f>
        <v>1.0273093</v>
      </c>
      <c r="D95" s="100">
        <f>VLOOKUP($A95,[2]MENSAIS!$A$3:$G$1000,4,FALSE)</f>
        <v>1.0987728163593746</v>
      </c>
      <c r="E95" s="101">
        <f>VLOOKUP($A95,[2]MENSAIS!$A$3:$G$1000,5,FALSE)</f>
        <v>0.29163277021951212</v>
      </c>
      <c r="F95" s="96">
        <f t="shared" ca="1" si="8"/>
        <v>0</v>
      </c>
      <c r="G95" s="93">
        <f t="shared" si="9"/>
        <v>26908</v>
      </c>
      <c r="H95" s="89">
        <f>VLOOKUP($A95,[2]MENSAIS!$A$3:$M$1000,8,FALSE)</f>
        <v>0</v>
      </c>
      <c r="I95" s="90">
        <f>VLOOKUP($A95,[2]MENSAIS!$A$3:$M$1000,9,FALSE)</f>
        <v>0</v>
      </c>
      <c r="J95" s="58">
        <f t="shared" ca="1" si="11"/>
        <v>0</v>
      </c>
      <c r="K95" s="94">
        <f t="shared" si="12"/>
        <v>9.8772816359374627E-2</v>
      </c>
      <c r="L95" s="94">
        <f t="shared" si="13"/>
        <v>0.44048211224147837</v>
      </c>
      <c r="M95" s="92">
        <v>93</v>
      </c>
      <c r="N95" s="93">
        <f t="shared" si="10"/>
        <v>26908</v>
      </c>
      <c r="O95" s="94">
        <f>IF(N95&gt;$N$2,1,IF(C95=C96,1*O96,C95*O96/VLOOKUP(N95,Moeda!A$3:D$99,4,1)))</f>
        <v>0.28906670554636632</v>
      </c>
    </row>
    <row r="96" spans="1:15" ht="20.100000000000001" customHeight="1" x14ac:dyDescent="0.2">
      <c r="A96" s="95">
        <v>26938</v>
      </c>
      <c r="B96" s="100">
        <f>VLOOKUP($A96,[2]MENSAIS!$A$3:$G$1000,2,FALSE)</f>
        <v>3.5314700000000032</v>
      </c>
      <c r="C96" s="100">
        <f>VLOOKUP($A96,[2]MENSAIS!$A$3:$G$1000,3,FALSE)</f>
        <v>1.0353147</v>
      </c>
      <c r="D96" s="100">
        <f>VLOOKUP($A96,[2]MENSAIS!$A$3:$G$1000,4,FALSE)</f>
        <v>1.137575648737261</v>
      </c>
      <c r="E96" s="101">
        <f>VLOOKUP($A96,[2]MENSAIS!$A$3:$G$1000,5,FALSE)</f>
        <v>0.28388020065574421</v>
      </c>
      <c r="F96" s="96">
        <f t="shared" ca="1" si="8"/>
        <v>0</v>
      </c>
      <c r="G96" s="93">
        <f t="shared" si="9"/>
        <v>26938</v>
      </c>
      <c r="H96" s="89">
        <f>VLOOKUP($A96,[2]MENSAIS!$A$3:$M$1000,8,FALSE)</f>
        <v>0</v>
      </c>
      <c r="I96" s="90">
        <f>VLOOKUP($A96,[2]MENSAIS!$A$3:$M$1000,9,FALSE)</f>
        <v>0</v>
      </c>
      <c r="J96" s="58">
        <f t="shared" ca="1" si="11"/>
        <v>0</v>
      </c>
      <c r="K96" s="94">
        <f t="shared" si="12"/>
        <v>0.13757564873726102</v>
      </c>
      <c r="L96" s="94">
        <f t="shared" si="13"/>
        <v>0.4509491751591701</v>
      </c>
      <c r="M96" s="92">
        <v>94</v>
      </c>
      <c r="N96" s="93">
        <f t="shared" si="10"/>
        <v>26938</v>
      </c>
      <c r="O96" s="94">
        <f>IF(N96&gt;$N$2,1,IF(C96=C97,1*O97,C96*O97/VLOOKUP(N96,Moeda!A$3:D$99,4,1)))</f>
        <v>0.28138235052127564</v>
      </c>
    </row>
    <row r="97" spans="1:15" ht="20.100000000000001" customHeight="1" x14ac:dyDescent="0.2">
      <c r="A97" s="95">
        <v>26969</v>
      </c>
      <c r="B97" s="100">
        <f>VLOOKUP($A97,[2]MENSAIS!$A$3:$G$1000,2,FALSE)</f>
        <v>3.5314700000000032</v>
      </c>
      <c r="C97" s="100">
        <f>VLOOKUP($A97,[2]MENSAIS!$A$3:$G$1000,3,FALSE)</f>
        <v>1.0353147</v>
      </c>
      <c r="D97" s="100">
        <f>VLOOKUP($A97,[2]MENSAIS!$A$3:$G$1000,4,FALSE)</f>
        <v>1.137575648737261</v>
      </c>
      <c r="E97" s="101">
        <f>VLOOKUP($A97,[2]MENSAIS!$A$3:$G$1000,5,FALSE)</f>
        <v>0.28388020065574421</v>
      </c>
      <c r="F97" s="96">
        <f t="shared" ca="1" si="8"/>
        <v>0</v>
      </c>
      <c r="G97" s="93">
        <f t="shared" si="9"/>
        <v>26969</v>
      </c>
      <c r="H97" s="89">
        <f>VLOOKUP($A97,[2]MENSAIS!$A$3:$M$1000,8,FALSE)</f>
        <v>0</v>
      </c>
      <c r="I97" s="90">
        <f>VLOOKUP($A97,[2]MENSAIS!$A$3:$M$1000,9,FALSE)</f>
        <v>0</v>
      </c>
      <c r="J97" s="58">
        <f t="shared" ca="1" si="11"/>
        <v>0</v>
      </c>
      <c r="K97" s="94">
        <f t="shared" si="12"/>
        <v>0.13757564873726102</v>
      </c>
      <c r="L97" s="94">
        <f t="shared" si="13"/>
        <v>0.46149229553373172</v>
      </c>
      <c r="M97" s="92">
        <v>95</v>
      </c>
      <c r="N97" s="93">
        <f t="shared" si="10"/>
        <v>26969</v>
      </c>
      <c r="O97" s="94">
        <f>IF(N97&gt;$N$2,1,IF(C97=C98,1*O98,C97*O98/VLOOKUP(N97,Moeda!A$3:D$99,4,1)))</f>
        <v>0.28138235052127564</v>
      </c>
    </row>
    <row r="98" spans="1:15" ht="20.100000000000001" customHeight="1" x14ac:dyDescent="0.2">
      <c r="A98" s="95">
        <v>26999</v>
      </c>
      <c r="B98" s="100">
        <f>VLOOKUP($A98,[2]MENSAIS!$A$3:$G$1000,2,FALSE)</f>
        <v>3.5314700000000032</v>
      </c>
      <c r="C98" s="100">
        <f>VLOOKUP($A98,[2]MENSAIS!$A$3:$G$1000,3,FALSE)</f>
        <v>1.0353147</v>
      </c>
      <c r="D98" s="100">
        <f>VLOOKUP($A98,[2]MENSAIS!$A$3:$G$1000,4,FALSE)</f>
        <v>1.137575648737261</v>
      </c>
      <c r="E98" s="101">
        <f>VLOOKUP($A98,[2]MENSAIS!$A$3:$G$1000,5,FALSE)</f>
        <v>0.28388020065574421</v>
      </c>
      <c r="F98" s="96">
        <f t="shared" ca="1" si="8"/>
        <v>0</v>
      </c>
      <c r="G98" s="93">
        <f t="shared" si="9"/>
        <v>26999</v>
      </c>
      <c r="H98" s="89">
        <f>VLOOKUP($A98,[2]MENSAIS!$A$3:$M$1000,8,FALSE)</f>
        <v>0</v>
      </c>
      <c r="I98" s="90">
        <f>VLOOKUP($A98,[2]MENSAIS!$A$3:$M$1000,9,FALSE)</f>
        <v>0</v>
      </c>
      <c r="J98" s="58">
        <f t="shared" ca="1" si="11"/>
        <v>0</v>
      </c>
      <c r="K98" s="94">
        <f t="shared" si="12"/>
        <v>0.13757564873726102</v>
      </c>
      <c r="L98" s="94">
        <f t="shared" si="13"/>
        <v>0.47211202602609381</v>
      </c>
      <c r="M98" s="92">
        <v>96</v>
      </c>
      <c r="N98" s="93">
        <f t="shared" si="10"/>
        <v>26999</v>
      </c>
      <c r="O98" s="94">
        <f>IF(N98&gt;$N$2,1,IF(C98=C99,1*O99,C98*O99/VLOOKUP(N98,Moeda!A$3:D$99,4,1)))</f>
        <v>0.28138235052127564</v>
      </c>
    </row>
    <row r="99" spans="1:15" ht="20.100000000000001" customHeight="1" x14ac:dyDescent="0.2">
      <c r="A99" s="95">
        <v>27030</v>
      </c>
      <c r="B99" s="100">
        <f>VLOOKUP($A99,[2]MENSAIS!$A$3:$G$1000,2,FALSE)</f>
        <v>3.8576600000000072</v>
      </c>
      <c r="C99" s="100">
        <f>VLOOKUP($A99,[2]MENSAIS!$A$3:$G$1000,3,FALSE)</f>
        <v>1.0385766000000001</v>
      </c>
      <c r="D99" s="100">
        <f>VLOOKUP($A99,[2]MENSAIS!$A$3:$G$1000,4,FALSE)</f>
        <v>1.0385766000000001</v>
      </c>
      <c r="E99" s="101">
        <f>VLOOKUP($A99,[2]MENSAIS!$A$3:$G$1000,5,FALSE)</f>
        <v>0.27419701531886315</v>
      </c>
      <c r="F99" s="96">
        <f t="shared" ca="1" si="8"/>
        <v>0</v>
      </c>
      <c r="G99" s="93">
        <f t="shared" si="9"/>
        <v>27030</v>
      </c>
      <c r="H99" s="89">
        <f>VLOOKUP($A99,[2]MENSAIS!$A$3:$M$1000,8,FALSE)</f>
        <v>0</v>
      </c>
      <c r="I99" s="90">
        <f>VLOOKUP($A99,[2]MENSAIS!$A$3:$M$1000,9,FALSE)</f>
        <v>0</v>
      </c>
      <c r="J99" s="58">
        <f t="shared" ca="1" si="11"/>
        <v>0</v>
      </c>
      <c r="K99" s="94">
        <f t="shared" si="12"/>
        <v>3.8576600000000072E-2</v>
      </c>
      <c r="L99" s="94">
        <f t="shared" si="13"/>
        <v>0.48043778748571753</v>
      </c>
      <c r="M99" s="92">
        <v>97</v>
      </c>
      <c r="N99" s="93">
        <f t="shared" si="10"/>
        <v>27030</v>
      </c>
      <c r="O99" s="94">
        <f>IF(N99&gt;$N$2,1,IF(C99=C100,1*O100,C99*O100/VLOOKUP(N99,Moeda!A$3:D$99,4,1)))</f>
        <v>0.27178436713134241</v>
      </c>
    </row>
    <row r="100" spans="1:15" ht="20.100000000000001" customHeight="1" x14ac:dyDescent="0.2">
      <c r="A100" s="95">
        <v>27061</v>
      </c>
      <c r="B100" s="100">
        <f>VLOOKUP($A100,[2]MENSAIS!$A$3:$G$1000,2,FALSE)</f>
        <v>3.8576600000000072</v>
      </c>
      <c r="C100" s="100">
        <f>VLOOKUP($A100,[2]MENSAIS!$A$3:$G$1000,3,FALSE)</f>
        <v>1.0385766000000001</v>
      </c>
      <c r="D100" s="100">
        <f>VLOOKUP($A100,[2]MENSAIS!$A$3:$G$1000,4,FALSE)</f>
        <v>1.0385766000000001</v>
      </c>
      <c r="E100" s="101">
        <f>VLOOKUP($A100,[2]MENSAIS!$A$3:$G$1000,5,FALSE)</f>
        <v>0.27419701531886315</v>
      </c>
      <c r="F100" s="96">
        <f t="shared" ca="1" si="8"/>
        <v>0</v>
      </c>
      <c r="G100" s="93">
        <f t="shared" si="9"/>
        <v>27061</v>
      </c>
      <c r="H100" s="89">
        <f>VLOOKUP($A100,[2]MENSAIS!$A$3:$M$1000,8,FALSE)</f>
        <v>0</v>
      </c>
      <c r="I100" s="90">
        <f>VLOOKUP($A100,[2]MENSAIS!$A$3:$M$1000,9,FALSE)</f>
        <v>0</v>
      </c>
      <c r="J100" s="58">
        <f t="shared" ca="1" si="11"/>
        <v>0</v>
      </c>
      <c r="K100" s="94">
        <f t="shared" si="12"/>
        <v>3.8576600000000072E-2</v>
      </c>
      <c r="L100" s="94">
        <f t="shared" si="13"/>
        <v>0.48881063660080293</v>
      </c>
      <c r="M100" s="92">
        <v>98</v>
      </c>
      <c r="N100" s="93">
        <f t="shared" si="10"/>
        <v>27061</v>
      </c>
      <c r="O100" s="94">
        <f>IF(N100&gt;$N$2,1,IF(C100=C101,1*O101,C100*O101/VLOOKUP(N100,Moeda!A$3:D$99,4,1)))</f>
        <v>0.27178436713134241</v>
      </c>
    </row>
    <row r="101" spans="1:15" ht="20.100000000000001" customHeight="1" x14ac:dyDescent="0.2">
      <c r="A101" s="95">
        <v>27089</v>
      </c>
      <c r="B101" s="100">
        <f>VLOOKUP($A101,[2]MENSAIS!$A$3:$G$1000,2,FALSE)</f>
        <v>3.8576600000000072</v>
      </c>
      <c r="C101" s="100">
        <f>VLOOKUP($A101,[2]MENSAIS!$A$3:$G$1000,3,FALSE)</f>
        <v>1.0385766000000001</v>
      </c>
      <c r="D101" s="100">
        <f>VLOOKUP($A101,[2]MENSAIS!$A$3:$G$1000,4,FALSE)</f>
        <v>1.0385766000000001</v>
      </c>
      <c r="E101" s="101">
        <f>VLOOKUP($A101,[2]MENSAIS!$A$3:$G$1000,5,FALSE)</f>
        <v>0.27419701531886315</v>
      </c>
      <c r="F101" s="96">
        <f t="shared" ca="1" si="8"/>
        <v>0</v>
      </c>
      <c r="G101" s="93">
        <f t="shared" si="9"/>
        <v>27089</v>
      </c>
      <c r="H101" s="89">
        <f>VLOOKUP($A101,[2]MENSAIS!$A$3:$M$1000,8,FALSE)</f>
        <v>0</v>
      </c>
      <c r="I101" s="90">
        <f>VLOOKUP($A101,[2]MENSAIS!$A$3:$M$1000,9,FALSE)</f>
        <v>0</v>
      </c>
      <c r="J101" s="58">
        <f t="shared" ca="1" si="11"/>
        <v>0</v>
      </c>
      <c r="K101" s="94">
        <f t="shared" si="12"/>
        <v>3.8576600000000072E-2</v>
      </c>
      <c r="L101" s="94">
        <f t="shared" si="13"/>
        <v>0.49723083968300252</v>
      </c>
      <c r="M101" s="92">
        <v>99</v>
      </c>
      <c r="N101" s="93">
        <f t="shared" si="10"/>
        <v>27089</v>
      </c>
      <c r="O101" s="94">
        <f>IF(N101&gt;$N$2,1,IF(C101=C102,1*O102,C101*O102/VLOOKUP(N101,Moeda!A$3:D$99,4,1)))</f>
        <v>0.27178436713134241</v>
      </c>
    </row>
    <row r="102" spans="1:15" ht="20.100000000000001" customHeight="1" x14ac:dyDescent="0.2">
      <c r="A102" s="95">
        <v>27120</v>
      </c>
      <c r="B102" s="100">
        <f>VLOOKUP($A102,[2]MENSAIS!$A$3:$G$1000,2,FALSE)</f>
        <v>7.2494999999999976</v>
      </c>
      <c r="C102" s="100">
        <f>VLOOKUP($A102,[2]MENSAIS!$A$3:$G$1000,3,FALSE)</f>
        <v>1.072495</v>
      </c>
      <c r="D102" s="100">
        <f>VLOOKUP($A102,[2]MENSAIS!$A$3:$G$1000,4,FALSE)</f>
        <v>1.1138682106170001</v>
      </c>
      <c r="E102" s="101">
        <f>VLOOKUP($A102,[2]MENSAIS!$A$3:$G$1000,5,FALSE)</f>
        <v>0.26401231774224754</v>
      </c>
      <c r="F102" s="96">
        <f t="shared" ca="1" si="8"/>
        <v>0</v>
      </c>
      <c r="G102" s="93">
        <f t="shared" si="9"/>
        <v>27120</v>
      </c>
      <c r="H102" s="89">
        <f>VLOOKUP($A102,[2]MENSAIS!$A$3:$M$1000,8,FALSE)</f>
        <v>0</v>
      </c>
      <c r="I102" s="90">
        <f>VLOOKUP($A102,[2]MENSAIS!$A$3:$M$1000,9,FALSE)</f>
        <v>0</v>
      </c>
      <c r="J102" s="58">
        <f t="shared" ca="1" si="11"/>
        <v>0</v>
      </c>
      <c r="K102" s="94">
        <f t="shared" si="12"/>
        <v>0.11386821061700014</v>
      </c>
      <c r="L102" s="94">
        <f t="shared" si="13"/>
        <v>0.55048148921164142</v>
      </c>
      <c r="M102" s="92">
        <v>100</v>
      </c>
      <c r="N102" s="93">
        <f t="shared" si="10"/>
        <v>27120</v>
      </c>
      <c r="O102" s="94">
        <f>IF(N102&gt;$N$2,1,IF(C102=C103,1*O103,C102*O103/VLOOKUP(N102,Moeda!A$3:D$99,4,1)))</f>
        <v>0.26168928428711219</v>
      </c>
    </row>
    <row r="103" spans="1:15" ht="20.100000000000001" customHeight="1" x14ac:dyDescent="0.2">
      <c r="A103" s="95">
        <v>27150</v>
      </c>
      <c r="B103" s="100">
        <f>VLOOKUP($A103,[2]MENSAIS!$A$3:$G$1000,2,FALSE)</f>
        <v>7.2494999999999976</v>
      </c>
      <c r="C103" s="100">
        <f>VLOOKUP($A103,[2]MENSAIS!$A$3:$G$1000,3,FALSE)</f>
        <v>1.072495</v>
      </c>
      <c r="D103" s="100">
        <f>VLOOKUP($A103,[2]MENSAIS!$A$3:$G$1000,4,FALSE)</f>
        <v>1.1138682106170001</v>
      </c>
      <c r="E103" s="101">
        <f>VLOOKUP($A103,[2]MENSAIS!$A$3:$G$1000,5,FALSE)</f>
        <v>0.26401231774224754</v>
      </c>
      <c r="F103" s="96">
        <f t="shared" ca="1" si="8"/>
        <v>0</v>
      </c>
      <c r="G103" s="93">
        <f t="shared" si="9"/>
        <v>27150</v>
      </c>
      <c r="H103" s="89">
        <f>VLOOKUP($A103,[2]MENSAIS!$A$3:$M$1000,8,FALSE)</f>
        <v>0</v>
      </c>
      <c r="I103" s="90">
        <f>VLOOKUP($A103,[2]MENSAIS!$A$3:$M$1000,9,FALSE)</f>
        <v>0</v>
      </c>
      <c r="J103" s="58">
        <f t="shared" ca="1" si="11"/>
        <v>0</v>
      </c>
      <c r="K103" s="94">
        <f t="shared" si="12"/>
        <v>0.11386821061700014</v>
      </c>
      <c r="L103" s="94">
        <f t="shared" si="13"/>
        <v>0.60562605623120103</v>
      </c>
      <c r="M103" s="92">
        <v>101</v>
      </c>
      <c r="N103" s="93">
        <f t="shared" si="10"/>
        <v>27150</v>
      </c>
      <c r="O103" s="94">
        <f>IF(N103&gt;$N$2,1,IF(C103=C104,1*O104,C103*O104/VLOOKUP(N103,Moeda!A$3:D$99,4,1)))</f>
        <v>0.26168928428711219</v>
      </c>
    </row>
    <row r="104" spans="1:15" ht="20.100000000000001" customHeight="1" x14ac:dyDescent="0.2">
      <c r="A104" s="95">
        <v>27181</v>
      </c>
      <c r="B104" s="100">
        <f>VLOOKUP($A104,[2]MENSAIS!$A$3:$G$1000,2,FALSE)</f>
        <v>7.2494999999999976</v>
      </c>
      <c r="C104" s="100">
        <f>VLOOKUP($A104,[2]MENSAIS!$A$3:$G$1000,3,FALSE)</f>
        <v>1.072495</v>
      </c>
      <c r="D104" s="100">
        <f>VLOOKUP($A104,[2]MENSAIS!$A$3:$G$1000,4,FALSE)</f>
        <v>1.1138682106170001</v>
      </c>
      <c r="E104" s="101">
        <f>VLOOKUP($A104,[2]MENSAIS!$A$3:$G$1000,5,FALSE)</f>
        <v>0.26401231774224754</v>
      </c>
      <c r="F104" s="96">
        <f t="shared" ca="1" si="8"/>
        <v>0</v>
      </c>
      <c r="G104" s="93">
        <f t="shared" si="9"/>
        <v>27181</v>
      </c>
      <c r="H104" s="89">
        <f>VLOOKUP($A104,[2]MENSAIS!$A$3:$M$1000,8,FALSE)</f>
        <v>0</v>
      </c>
      <c r="I104" s="90">
        <f>VLOOKUP($A104,[2]MENSAIS!$A$3:$M$1000,9,FALSE)</f>
        <v>0</v>
      </c>
      <c r="J104" s="58">
        <f t="shared" ca="1" si="11"/>
        <v>0</v>
      </c>
      <c r="K104" s="94">
        <f t="shared" si="12"/>
        <v>0.11386821061700014</v>
      </c>
      <c r="L104" s="94">
        <f t="shared" si="13"/>
        <v>0.66273189998507354</v>
      </c>
      <c r="M104" s="92">
        <v>102</v>
      </c>
      <c r="N104" s="93">
        <f t="shared" si="10"/>
        <v>27181</v>
      </c>
      <c r="O104" s="94">
        <f>IF(N104&gt;$N$2,1,IF(C104=C105,1*O105,C104*O105/VLOOKUP(N104,Moeda!A$3:D$99,4,1)))</f>
        <v>0.26168928428711219</v>
      </c>
    </row>
    <row r="105" spans="1:15" ht="20.100000000000001" customHeight="1" x14ac:dyDescent="0.2">
      <c r="A105" s="95">
        <v>27211</v>
      </c>
      <c r="B105" s="100">
        <f>VLOOKUP($A105,[2]MENSAIS!$A$3:$G$1000,2,FALSE)</f>
        <v>13.474359999999997</v>
      </c>
      <c r="C105" s="100">
        <f>VLOOKUP($A105,[2]MENSAIS!$A$3:$G$1000,3,FALSE)</f>
        <v>1.1347436</v>
      </c>
      <c r="D105" s="100">
        <f>VLOOKUP($A105,[2]MENSAIS!$A$3:$G$1000,4,FALSE)</f>
        <v>1.2639548232410929</v>
      </c>
      <c r="E105" s="101">
        <f>VLOOKUP($A105,[2]MENSAIS!$A$3:$G$1000,5,FALSE)</f>
        <v>0.24616647885747489</v>
      </c>
      <c r="F105" s="96">
        <f t="shared" ca="1" si="8"/>
        <v>0</v>
      </c>
      <c r="G105" s="93">
        <f t="shared" si="9"/>
        <v>27211</v>
      </c>
      <c r="H105" s="89">
        <f>VLOOKUP($A105,[2]MENSAIS!$A$3:$M$1000,8,FALSE)</f>
        <v>0</v>
      </c>
      <c r="I105" s="90">
        <f>VLOOKUP($A105,[2]MENSAIS!$A$3:$M$1000,9,FALSE)</f>
        <v>0</v>
      </c>
      <c r="J105" s="58">
        <f t="shared" ca="1" si="11"/>
        <v>0</v>
      </c>
      <c r="K105" s="94">
        <f t="shared" si="12"/>
        <v>0.26395482324109287</v>
      </c>
      <c r="L105" s="94">
        <f t="shared" si="13"/>
        <v>0.83661763991030025</v>
      </c>
      <c r="M105" s="92">
        <v>103</v>
      </c>
      <c r="N105" s="93">
        <f t="shared" si="10"/>
        <v>27211</v>
      </c>
      <c r="O105" s="94">
        <f>IF(N105&gt;$N$2,1,IF(C105=C106,1*O106,C105*O106/VLOOKUP(N105,Moeda!A$3:D$99,4,1)))</f>
        <v>0.24400047019996571</v>
      </c>
    </row>
    <row r="106" spans="1:15" ht="20.100000000000001" customHeight="1" x14ac:dyDescent="0.2">
      <c r="A106" s="95">
        <v>27242</v>
      </c>
      <c r="B106" s="100">
        <f>VLOOKUP($A106,[2]MENSAIS!$A$3:$G$1000,2,FALSE)</f>
        <v>13.474359999999997</v>
      </c>
      <c r="C106" s="100">
        <f>VLOOKUP($A106,[2]MENSAIS!$A$3:$G$1000,3,FALSE)</f>
        <v>1.1347436</v>
      </c>
      <c r="D106" s="100">
        <f>VLOOKUP($A106,[2]MENSAIS!$A$3:$G$1000,4,FALSE)</f>
        <v>1.2639548232410929</v>
      </c>
      <c r="E106" s="101">
        <f>VLOOKUP($A106,[2]MENSAIS!$A$3:$G$1000,5,FALSE)</f>
        <v>0.24616647885747489</v>
      </c>
      <c r="F106" s="96">
        <f t="shared" ca="1" si="8"/>
        <v>0</v>
      </c>
      <c r="G106" s="93">
        <f t="shared" si="9"/>
        <v>27242</v>
      </c>
      <c r="H106" s="89">
        <f>VLOOKUP($A106,[2]MENSAIS!$A$3:$M$1000,8,FALSE)</f>
        <v>0</v>
      </c>
      <c r="I106" s="90">
        <f>VLOOKUP($A106,[2]MENSAIS!$A$3:$M$1000,9,FALSE)</f>
        <v>0</v>
      </c>
      <c r="J106" s="58">
        <f t="shared" ca="1" si="11"/>
        <v>0</v>
      </c>
      <c r="K106" s="94">
        <f t="shared" si="12"/>
        <v>0.26395482324109287</v>
      </c>
      <c r="L106" s="94">
        <f t="shared" si="13"/>
        <v>1.0286880616532108</v>
      </c>
      <c r="M106" s="92">
        <v>104</v>
      </c>
      <c r="N106" s="93">
        <f t="shared" si="10"/>
        <v>27242</v>
      </c>
      <c r="O106" s="94">
        <f>IF(N106&gt;$N$2,1,IF(C106=C107,1*O107,C106*O107/VLOOKUP(N106,Moeda!A$3:D$99,4,1)))</f>
        <v>0.24400047019996571</v>
      </c>
    </row>
    <row r="107" spans="1:15" ht="20.100000000000001" customHeight="1" x14ac:dyDescent="0.2">
      <c r="A107" s="95">
        <v>27273</v>
      </c>
      <c r="B107" s="100">
        <f>VLOOKUP($A107,[2]MENSAIS!$A$3:$G$1000,2,FALSE)</f>
        <v>13.474359999999997</v>
      </c>
      <c r="C107" s="100">
        <f>VLOOKUP($A107,[2]MENSAIS!$A$3:$G$1000,3,FALSE)</f>
        <v>1.1347436</v>
      </c>
      <c r="D107" s="100">
        <f>VLOOKUP($A107,[2]MENSAIS!$A$3:$G$1000,4,FALSE)</f>
        <v>1.2639548232410929</v>
      </c>
      <c r="E107" s="101">
        <f>VLOOKUP($A107,[2]MENSAIS!$A$3:$G$1000,5,FALSE)</f>
        <v>0.24616647885747489</v>
      </c>
      <c r="F107" s="96">
        <f t="shared" ca="1" si="8"/>
        <v>0</v>
      </c>
      <c r="G107" s="93">
        <f t="shared" si="9"/>
        <v>27273</v>
      </c>
      <c r="H107" s="89">
        <f>VLOOKUP($A107,[2]MENSAIS!$A$3:$M$1000,8,FALSE)</f>
        <v>0</v>
      </c>
      <c r="I107" s="90">
        <f>VLOOKUP($A107,[2]MENSAIS!$A$3:$M$1000,9,FALSE)</f>
        <v>0</v>
      </c>
      <c r="J107" s="58">
        <f t="shared" ca="1" si="11"/>
        <v>0</v>
      </c>
      <c r="K107" s="94">
        <f t="shared" si="12"/>
        <v>0.26395482324109287</v>
      </c>
      <c r="L107" s="94">
        <f t="shared" si="13"/>
        <v>1.2408448890294159</v>
      </c>
      <c r="M107" s="92">
        <v>105</v>
      </c>
      <c r="N107" s="93">
        <f t="shared" si="10"/>
        <v>27273</v>
      </c>
      <c r="O107" s="94">
        <f>IF(N107&gt;$N$2,1,IF(C107=C108,1*O108,C107*O108/VLOOKUP(N107,Moeda!A$3:D$99,4,1)))</f>
        <v>0.24400047019996571</v>
      </c>
    </row>
    <row r="108" spans="1:15" ht="20.100000000000001" customHeight="1" x14ac:dyDescent="0.2">
      <c r="A108" s="95">
        <v>27303</v>
      </c>
      <c r="B108" s="100">
        <f>VLOOKUP($A108,[2]MENSAIS!$A$3:$G$1000,2,FALSE)</f>
        <v>4.7693299999999939</v>
      </c>
      <c r="C108" s="100">
        <f>VLOOKUP($A108,[2]MENSAIS!$A$3:$G$1000,3,FALSE)</f>
        <v>1.0476932999999999</v>
      </c>
      <c r="D108" s="100">
        <f>VLOOKUP($A108,[2]MENSAIS!$A$3:$G$1000,4,FALSE)</f>
        <v>1.3242369998123773</v>
      </c>
      <c r="E108" s="101">
        <f>VLOOKUP($A108,[2]MENSAIS!$A$3:$G$1000,5,FALSE)</f>
        <v>0.21693577197304739</v>
      </c>
      <c r="F108" s="96">
        <f t="shared" ca="1" si="8"/>
        <v>0</v>
      </c>
      <c r="G108" s="93">
        <f t="shared" si="9"/>
        <v>27303</v>
      </c>
      <c r="H108" s="89">
        <f>VLOOKUP($A108,[2]MENSAIS!$A$3:$M$1000,8,FALSE)</f>
        <v>0</v>
      </c>
      <c r="I108" s="90">
        <f>VLOOKUP($A108,[2]MENSAIS!$A$3:$M$1000,9,FALSE)</f>
        <v>0</v>
      </c>
      <c r="J108" s="58">
        <f t="shared" ca="1" si="11"/>
        <v>0</v>
      </c>
      <c r="K108" s="94">
        <f t="shared" si="12"/>
        <v>0.3242369998123773</v>
      </c>
      <c r="L108" s="94">
        <f t="shared" si="13"/>
        <v>1.2676372474720612</v>
      </c>
      <c r="M108" s="92">
        <v>106</v>
      </c>
      <c r="N108" s="93">
        <f t="shared" si="10"/>
        <v>27303</v>
      </c>
      <c r="O108" s="94">
        <f>IF(N108&gt;$N$2,1,IF(C108=C109,1*O109,C108*O109/VLOOKUP(N108,Moeda!A$3:D$99,4,1)))</f>
        <v>0.21502696309542149</v>
      </c>
    </row>
    <row r="109" spans="1:15" ht="20.100000000000001" customHeight="1" x14ac:dyDescent="0.2">
      <c r="A109" s="95">
        <v>27334</v>
      </c>
      <c r="B109" s="100">
        <f>VLOOKUP($A109,[2]MENSAIS!$A$3:$G$1000,2,FALSE)</f>
        <v>4.7693299999999939</v>
      </c>
      <c r="C109" s="100">
        <f>VLOOKUP($A109,[2]MENSAIS!$A$3:$G$1000,3,FALSE)</f>
        <v>1.0476932999999999</v>
      </c>
      <c r="D109" s="100">
        <f>VLOOKUP($A109,[2]MENSAIS!$A$3:$G$1000,4,FALSE)</f>
        <v>1.3242369998123773</v>
      </c>
      <c r="E109" s="101">
        <f>VLOOKUP($A109,[2]MENSAIS!$A$3:$G$1000,5,FALSE)</f>
        <v>0.21693577197304739</v>
      </c>
      <c r="F109" s="96">
        <f t="shared" ca="1" si="8"/>
        <v>0</v>
      </c>
      <c r="G109" s="93">
        <f t="shared" si="9"/>
        <v>27334</v>
      </c>
      <c r="H109" s="89">
        <f>VLOOKUP($A109,[2]MENSAIS!$A$3:$M$1000,8,FALSE)</f>
        <v>0</v>
      </c>
      <c r="I109" s="90">
        <f>VLOOKUP($A109,[2]MENSAIS!$A$3:$M$1000,9,FALSE)</f>
        <v>0</v>
      </c>
      <c r="J109" s="58">
        <f t="shared" ca="1" si="11"/>
        <v>0</v>
      </c>
      <c r="K109" s="94">
        <f t="shared" si="12"/>
        <v>0.3242369998123773</v>
      </c>
      <c r="L109" s="94">
        <f t="shared" si="13"/>
        <v>1.2947499451199906</v>
      </c>
      <c r="M109" s="92">
        <v>107</v>
      </c>
      <c r="N109" s="93">
        <f t="shared" si="10"/>
        <v>27334</v>
      </c>
      <c r="O109" s="94">
        <f>IF(N109&gt;$N$2,1,IF(C109=C110,1*O110,C109*O110/VLOOKUP(N109,Moeda!A$3:D$99,4,1)))</f>
        <v>0.21502696309542149</v>
      </c>
    </row>
    <row r="110" spans="1:15" ht="20.100000000000001" customHeight="1" x14ac:dyDescent="0.2">
      <c r="A110" s="95">
        <v>27364</v>
      </c>
      <c r="B110" s="100">
        <f>VLOOKUP($A110,[2]MENSAIS!$A$3:$G$1000,2,FALSE)</f>
        <v>4.7693299999999939</v>
      </c>
      <c r="C110" s="100">
        <f>VLOOKUP($A110,[2]MENSAIS!$A$3:$G$1000,3,FALSE)</f>
        <v>1.0476932999999999</v>
      </c>
      <c r="D110" s="100">
        <f>VLOOKUP($A110,[2]MENSAIS!$A$3:$G$1000,4,FALSE)</f>
        <v>1.3242369998123773</v>
      </c>
      <c r="E110" s="101">
        <f>VLOOKUP($A110,[2]MENSAIS!$A$3:$G$1000,5,FALSE)</f>
        <v>0.21693577197304739</v>
      </c>
      <c r="F110" s="96">
        <f t="shared" ca="1" si="8"/>
        <v>0</v>
      </c>
      <c r="G110" s="93">
        <f t="shared" si="9"/>
        <v>27364</v>
      </c>
      <c r="H110" s="89">
        <f>VLOOKUP($A110,[2]MENSAIS!$A$3:$M$1000,8,FALSE)</f>
        <v>0</v>
      </c>
      <c r="I110" s="90">
        <f>VLOOKUP($A110,[2]MENSAIS!$A$3:$M$1000,9,FALSE)</f>
        <v>0</v>
      </c>
      <c r="J110" s="58">
        <f t="shared" ca="1" si="11"/>
        <v>0</v>
      </c>
      <c r="K110" s="94">
        <f t="shared" si="12"/>
        <v>0.3242369998123773</v>
      </c>
      <c r="L110" s="94">
        <f t="shared" si="13"/>
        <v>1.322186812065532</v>
      </c>
      <c r="M110" s="92">
        <v>108</v>
      </c>
      <c r="N110" s="93">
        <f t="shared" si="10"/>
        <v>27364</v>
      </c>
      <c r="O110" s="94">
        <f>IF(N110&gt;$N$2,1,IF(C110=C111,1*O111,C110*O111/VLOOKUP(N110,Moeda!A$3:D$99,4,1)))</f>
        <v>0.21502696309542149</v>
      </c>
    </row>
    <row r="111" spans="1:15" ht="20.100000000000001" customHeight="1" x14ac:dyDescent="0.2">
      <c r="A111" s="95">
        <v>27395</v>
      </c>
      <c r="B111" s="100">
        <f>VLOOKUP($A111,[2]MENSAIS!$A$3:$G$1000,2,FALSE)</f>
        <v>5.1424799999999937</v>
      </c>
      <c r="C111" s="100">
        <f>VLOOKUP($A111,[2]MENSAIS!$A$3:$G$1000,3,FALSE)</f>
        <v>1.0514247999999999</v>
      </c>
      <c r="D111" s="100">
        <f>VLOOKUP($A111,[2]MENSAIS!$A$3:$G$1000,4,FALSE)</f>
        <v>1.0514247999999999</v>
      </c>
      <c r="E111" s="101">
        <f>VLOOKUP($A111,[2]MENSAIS!$A$3:$G$1000,5,FALSE)</f>
        <v>0.20706037919021475</v>
      </c>
      <c r="F111" s="96">
        <f t="shared" ca="1" si="8"/>
        <v>0</v>
      </c>
      <c r="G111" s="93">
        <f t="shared" si="9"/>
        <v>27395</v>
      </c>
      <c r="H111" s="89">
        <f>VLOOKUP($A111,[2]MENSAIS!$A$3:$M$1000,8,FALSE)</f>
        <v>0</v>
      </c>
      <c r="I111" s="90">
        <f>VLOOKUP($A111,[2]MENSAIS!$A$3:$M$1000,9,FALSE)</f>
        <v>0</v>
      </c>
      <c r="J111" s="58">
        <f t="shared" ca="1" si="11"/>
        <v>0</v>
      </c>
      <c r="K111" s="94">
        <f t="shared" si="12"/>
        <v>5.1424799999999937E-2</v>
      </c>
      <c r="L111" s="94">
        <f t="shared" si="13"/>
        <v>1.3509145155385158</v>
      </c>
      <c r="M111" s="92">
        <v>109</v>
      </c>
      <c r="N111" s="93">
        <f t="shared" si="10"/>
        <v>27395</v>
      </c>
      <c r="O111" s="94">
        <f>IF(N111&gt;$N$2,1,IF(C111=C112,1*O112,C111*O112/VLOOKUP(N111,Moeda!A$3:D$99,4,1)))</f>
        <v>0.20523846348489724</v>
      </c>
    </row>
    <row r="112" spans="1:15" ht="20.100000000000001" customHeight="1" x14ac:dyDescent="0.2">
      <c r="A112" s="95">
        <v>27426</v>
      </c>
      <c r="B112" s="100">
        <f>VLOOKUP($A112,[2]MENSAIS!$A$3:$G$1000,2,FALSE)</f>
        <v>5.1424799999999937</v>
      </c>
      <c r="C112" s="100">
        <f>VLOOKUP($A112,[2]MENSAIS!$A$3:$G$1000,3,FALSE)</f>
        <v>1.0514247999999999</v>
      </c>
      <c r="D112" s="100">
        <f>VLOOKUP($A112,[2]MENSAIS!$A$3:$G$1000,4,FALSE)</f>
        <v>1.0514247999999999</v>
      </c>
      <c r="E112" s="101">
        <f>VLOOKUP($A112,[2]MENSAIS!$A$3:$G$1000,5,FALSE)</f>
        <v>0.20706037919021475</v>
      </c>
      <c r="F112" s="96">
        <f t="shared" ca="1" si="8"/>
        <v>0</v>
      </c>
      <c r="G112" s="93">
        <f t="shared" si="9"/>
        <v>27426</v>
      </c>
      <c r="H112" s="89">
        <f>VLOOKUP($A112,[2]MENSAIS!$A$3:$M$1000,8,FALSE)</f>
        <v>0</v>
      </c>
      <c r="I112" s="90">
        <f>VLOOKUP($A112,[2]MENSAIS!$A$3:$M$1000,9,FALSE)</f>
        <v>0</v>
      </c>
      <c r="J112" s="58">
        <f t="shared" ca="1" si="11"/>
        <v>0</v>
      </c>
      <c r="K112" s="94">
        <f t="shared" si="12"/>
        <v>5.1424799999999937E-2</v>
      </c>
      <c r="L112" s="94">
        <f t="shared" si="13"/>
        <v>1.3799976085704033</v>
      </c>
      <c r="M112" s="92">
        <v>110</v>
      </c>
      <c r="N112" s="93">
        <f t="shared" si="10"/>
        <v>27426</v>
      </c>
      <c r="O112" s="94">
        <f>IF(N112&gt;$N$2,1,IF(C112=C113,1*O113,C112*O113/VLOOKUP(N112,Moeda!A$3:D$99,4,1)))</f>
        <v>0.20523846348489724</v>
      </c>
    </row>
    <row r="113" spans="1:15" ht="20.100000000000001" customHeight="1" x14ac:dyDescent="0.2">
      <c r="A113" s="95">
        <v>27454</v>
      </c>
      <c r="B113" s="100">
        <f>VLOOKUP($A113,[2]MENSAIS!$A$3:$G$1000,2,FALSE)</f>
        <v>5.1424799999999937</v>
      </c>
      <c r="C113" s="100">
        <f>VLOOKUP($A113,[2]MENSAIS!$A$3:$G$1000,3,FALSE)</f>
        <v>1.0514247999999999</v>
      </c>
      <c r="D113" s="100">
        <f>VLOOKUP($A113,[2]MENSAIS!$A$3:$G$1000,4,FALSE)</f>
        <v>1.0514247999999999</v>
      </c>
      <c r="E113" s="101">
        <f>VLOOKUP($A113,[2]MENSAIS!$A$3:$G$1000,5,FALSE)</f>
        <v>0.20706037919021475</v>
      </c>
      <c r="F113" s="96">
        <f t="shared" ca="1" si="8"/>
        <v>0</v>
      </c>
      <c r="G113" s="93">
        <f t="shared" si="9"/>
        <v>27454</v>
      </c>
      <c r="H113" s="89">
        <f>VLOOKUP($A113,[2]MENSAIS!$A$3:$M$1000,8,FALSE)</f>
        <v>0</v>
      </c>
      <c r="I113" s="90">
        <f>VLOOKUP($A113,[2]MENSAIS!$A$3:$M$1000,9,FALSE)</f>
        <v>0</v>
      </c>
      <c r="J113" s="58">
        <f t="shared" ca="1" si="11"/>
        <v>0</v>
      </c>
      <c r="K113" s="94">
        <f t="shared" si="12"/>
        <v>5.1424799999999937E-2</v>
      </c>
      <c r="L113" s="94">
        <f t="shared" si="13"/>
        <v>1.4094404876747793</v>
      </c>
      <c r="M113" s="92">
        <v>111</v>
      </c>
      <c r="N113" s="93">
        <f t="shared" si="10"/>
        <v>27454</v>
      </c>
      <c r="O113" s="94">
        <f>IF(N113&gt;$N$2,1,IF(C113=C114,1*O114,C113*O114/VLOOKUP(N113,Moeda!A$3:D$99,4,1)))</f>
        <v>0.20523846348489724</v>
      </c>
    </row>
    <row r="114" spans="1:15" ht="20.100000000000001" customHeight="1" x14ac:dyDescent="0.2">
      <c r="A114" s="95">
        <v>27485</v>
      </c>
      <c r="B114" s="100">
        <f>VLOOKUP($A114,[2]MENSAIS!$A$3:$G$1000,2,FALSE)</f>
        <v>6.2537700000000029</v>
      </c>
      <c r="C114" s="100">
        <f>VLOOKUP($A114,[2]MENSAIS!$A$3:$G$1000,3,FALSE)</f>
        <v>1.0625377</v>
      </c>
      <c r="D114" s="100">
        <f>VLOOKUP($A114,[2]MENSAIS!$A$3:$G$1000,4,FALSE)</f>
        <v>1.1171784887149601</v>
      </c>
      <c r="E114" s="101">
        <f>VLOOKUP($A114,[2]MENSAIS!$A$3:$G$1000,5,FALSE)</f>
        <v>0.19693313225084169</v>
      </c>
      <c r="F114" s="96">
        <f t="shared" ca="1" si="8"/>
        <v>0</v>
      </c>
      <c r="G114" s="93">
        <f t="shared" si="9"/>
        <v>27485</v>
      </c>
      <c r="H114" s="89">
        <f>VLOOKUP($A114,[2]MENSAIS!$A$3:$M$1000,8,FALSE)</f>
        <v>0</v>
      </c>
      <c r="I114" s="90">
        <f>VLOOKUP($A114,[2]MENSAIS!$A$3:$M$1000,9,FALSE)</f>
        <v>0</v>
      </c>
      <c r="J114" s="58">
        <f t="shared" ca="1" si="11"/>
        <v>0</v>
      </c>
      <c r="K114" s="94">
        <f t="shared" si="12"/>
        <v>0.11717848871496006</v>
      </c>
      <c r="L114" s="94">
        <f t="shared" si="13"/>
        <v>1.3870706661204371</v>
      </c>
      <c r="M114" s="92">
        <v>112</v>
      </c>
      <c r="N114" s="93">
        <f t="shared" si="10"/>
        <v>27485</v>
      </c>
      <c r="O114" s="94">
        <f>IF(N114&gt;$N$2,1,IF(C114=C115,1*O115,C114*O115/VLOOKUP(N114,Moeda!A$3:D$99,4,1)))</f>
        <v>0.19520032577213059</v>
      </c>
    </row>
    <row r="115" spans="1:15" ht="20.100000000000001" customHeight="1" x14ac:dyDescent="0.2">
      <c r="A115" s="95">
        <v>27515</v>
      </c>
      <c r="B115" s="100">
        <f>VLOOKUP($A115,[2]MENSAIS!$A$3:$G$1000,2,FALSE)</f>
        <v>6.2537700000000029</v>
      </c>
      <c r="C115" s="100">
        <f>VLOOKUP($A115,[2]MENSAIS!$A$3:$G$1000,3,FALSE)</f>
        <v>1.0625377</v>
      </c>
      <c r="D115" s="100">
        <f>VLOOKUP($A115,[2]MENSAIS!$A$3:$G$1000,4,FALSE)</f>
        <v>1.1171784887149601</v>
      </c>
      <c r="E115" s="101">
        <f>VLOOKUP($A115,[2]MENSAIS!$A$3:$G$1000,5,FALSE)</f>
        <v>0.19693313225084169</v>
      </c>
      <c r="F115" s="96">
        <f t="shared" ca="1" si="8"/>
        <v>0</v>
      </c>
      <c r="G115" s="93">
        <f t="shared" si="9"/>
        <v>27515</v>
      </c>
      <c r="H115" s="89">
        <f>VLOOKUP($A115,[2]MENSAIS!$A$3:$M$1000,8,FALSE)</f>
        <v>0</v>
      </c>
      <c r="I115" s="90">
        <f>VLOOKUP($A115,[2]MENSAIS!$A$3:$M$1000,9,FALSE)</f>
        <v>0</v>
      </c>
      <c r="J115" s="58">
        <f t="shared" ca="1" si="11"/>
        <v>0</v>
      </c>
      <c r="K115" s="94">
        <f t="shared" si="12"/>
        <v>0.11717848871496006</v>
      </c>
      <c r="L115" s="94">
        <f t="shared" si="13"/>
        <v>1.3649085313377474</v>
      </c>
      <c r="M115" s="92">
        <v>113</v>
      </c>
      <c r="N115" s="93">
        <f t="shared" si="10"/>
        <v>27515</v>
      </c>
      <c r="O115" s="94">
        <f>IF(N115&gt;$N$2,1,IF(C115=C116,1*O116,C115*O116/VLOOKUP(N115,Moeda!A$3:D$99,4,1)))</f>
        <v>0.19520032577213059</v>
      </c>
    </row>
    <row r="116" spans="1:15" ht="20.100000000000001" customHeight="1" x14ac:dyDescent="0.2">
      <c r="A116" s="95">
        <v>27546</v>
      </c>
      <c r="B116" s="100">
        <f>VLOOKUP($A116,[2]MENSAIS!$A$3:$G$1000,2,FALSE)</f>
        <v>6.2537700000000029</v>
      </c>
      <c r="C116" s="100">
        <f>VLOOKUP($A116,[2]MENSAIS!$A$3:$G$1000,3,FALSE)</f>
        <v>1.0625377</v>
      </c>
      <c r="D116" s="100">
        <f>VLOOKUP($A116,[2]MENSAIS!$A$3:$G$1000,4,FALSE)</f>
        <v>1.1171784887149601</v>
      </c>
      <c r="E116" s="101">
        <f>VLOOKUP($A116,[2]MENSAIS!$A$3:$G$1000,5,FALSE)</f>
        <v>0.19693313225084169</v>
      </c>
      <c r="F116" s="96">
        <f t="shared" ca="1" si="8"/>
        <v>0</v>
      </c>
      <c r="G116" s="93">
        <f t="shared" si="9"/>
        <v>27546</v>
      </c>
      <c r="H116" s="89">
        <f>VLOOKUP($A116,[2]MENSAIS!$A$3:$M$1000,8,FALSE)</f>
        <v>0</v>
      </c>
      <c r="I116" s="90">
        <f>VLOOKUP($A116,[2]MENSAIS!$A$3:$M$1000,9,FALSE)</f>
        <v>0</v>
      </c>
      <c r="J116" s="58">
        <f t="shared" ca="1" si="11"/>
        <v>0</v>
      </c>
      <c r="K116" s="94">
        <f t="shared" si="12"/>
        <v>0.11717848871496006</v>
      </c>
      <c r="L116" s="94">
        <f t="shared" si="13"/>
        <v>1.3429521551130672</v>
      </c>
      <c r="M116" s="92">
        <v>114</v>
      </c>
      <c r="N116" s="93">
        <f t="shared" si="10"/>
        <v>27546</v>
      </c>
      <c r="O116" s="94">
        <f>IF(N116&gt;$N$2,1,IF(C116=C117,1*O117,C116*O117/VLOOKUP(N116,Moeda!A$3:D$99,4,1)))</f>
        <v>0.19520032577213059</v>
      </c>
    </row>
    <row r="117" spans="1:15" ht="20.100000000000001" customHeight="1" x14ac:dyDescent="0.2">
      <c r="A117" s="95">
        <v>27576</v>
      </c>
      <c r="B117" s="100">
        <f>VLOOKUP($A117,[2]MENSAIS!$A$3:$G$1000,2,FALSE)</f>
        <v>5.391199999999996</v>
      </c>
      <c r="C117" s="100">
        <f>VLOOKUP($A117,[2]MENSAIS!$A$3:$G$1000,3,FALSE)</f>
        <v>1.053912</v>
      </c>
      <c r="D117" s="100">
        <f>VLOOKUP($A117,[2]MENSAIS!$A$3:$G$1000,4,FALSE)</f>
        <v>1.177407815398561</v>
      </c>
      <c r="E117" s="101">
        <f>VLOOKUP($A117,[2]MENSAIS!$A$3:$G$1000,5,FALSE)</f>
        <v>0.18534225397446291</v>
      </c>
      <c r="F117" s="96">
        <f t="shared" ca="1" si="8"/>
        <v>0</v>
      </c>
      <c r="G117" s="93">
        <f t="shared" si="9"/>
        <v>27576</v>
      </c>
      <c r="H117" s="89">
        <f>VLOOKUP($A117,[2]MENSAIS!$A$3:$M$1000,8,FALSE)</f>
        <v>0</v>
      </c>
      <c r="I117" s="90">
        <f>VLOOKUP($A117,[2]MENSAIS!$A$3:$M$1000,9,FALSE)</f>
        <v>0</v>
      </c>
      <c r="J117" s="58">
        <f t="shared" ca="1" si="11"/>
        <v>0</v>
      </c>
      <c r="K117" s="94">
        <f t="shared" si="12"/>
        <v>0.17740781539856099</v>
      </c>
      <c r="L117" s="94">
        <f t="shared" si="13"/>
        <v>1.1760557994771004</v>
      </c>
      <c r="M117" s="92">
        <v>115</v>
      </c>
      <c r="N117" s="93">
        <f t="shared" si="10"/>
        <v>27576</v>
      </c>
      <c r="O117" s="94">
        <f>IF(N117&gt;$N$2,1,IF(C117=C118,1*O118,C117*O118/VLOOKUP(N117,Moeda!A$3:D$99,4,1)))</f>
        <v>0.18371143515390614</v>
      </c>
    </row>
    <row r="118" spans="1:15" ht="20.100000000000001" customHeight="1" x14ac:dyDescent="0.2">
      <c r="A118" s="95">
        <v>27607</v>
      </c>
      <c r="B118" s="100">
        <f>VLOOKUP($A118,[2]MENSAIS!$A$3:$G$1000,2,FALSE)</f>
        <v>5.391199999999996</v>
      </c>
      <c r="C118" s="100">
        <f>VLOOKUP($A118,[2]MENSAIS!$A$3:$G$1000,3,FALSE)</f>
        <v>1.053912</v>
      </c>
      <c r="D118" s="100">
        <f>VLOOKUP($A118,[2]MENSAIS!$A$3:$G$1000,4,FALSE)</f>
        <v>1.177407815398561</v>
      </c>
      <c r="E118" s="101">
        <f>VLOOKUP($A118,[2]MENSAIS!$A$3:$G$1000,5,FALSE)</f>
        <v>0.18534225397446291</v>
      </c>
      <c r="F118" s="96">
        <f t="shared" ca="1" si="8"/>
        <v>0</v>
      </c>
      <c r="G118" s="93">
        <f t="shared" si="9"/>
        <v>27607</v>
      </c>
      <c r="H118" s="89">
        <f>VLOOKUP($A118,[2]MENSAIS!$A$3:$M$1000,8,FALSE)</f>
        <v>0</v>
      </c>
      <c r="I118" s="90">
        <f>VLOOKUP($A118,[2]MENSAIS!$A$3:$M$1000,9,FALSE)</f>
        <v>0</v>
      </c>
      <c r="J118" s="58">
        <f t="shared" ca="1" si="11"/>
        <v>0</v>
      </c>
      <c r="K118" s="94">
        <f t="shared" si="12"/>
        <v>0.17740781539856099</v>
      </c>
      <c r="L118" s="94">
        <f t="shared" si="13"/>
        <v>1.0210480321180122</v>
      </c>
      <c r="M118" s="92">
        <v>116</v>
      </c>
      <c r="N118" s="93">
        <f t="shared" si="10"/>
        <v>27607</v>
      </c>
      <c r="O118" s="94">
        <f>IF(N118&gt;$N$2,1,IF(C118=C119,1*O119,C118*O119/VLOOKUP(N118,Moeda!A$3:D$99,4,1)))</f>
        <v>0.18371143515390614</v>
      </c>
    </row>
    <row r="119" spans="1:15" ht="20.100000000000001" customHeight="1" x14ac:dyDescent="0.2">
      <c r="A119" s="95">
        <v>27638</v>
      </c>
      <c r="B119" s="100">
        <f>VLOOKUP($A119,[2]MENSAIS!$A$3:$G$1000,2,FALSE)</f>
        <v>5.391199999999996</v>
      </c>
      <c r="C119" s="100">
        <f>VLOOKUP($A119,[2]MENSAIS!$A$3:$G$1000,3,FALSE)</f>
        <v>1.053912</v>
      </c>
      <c r="D119" s="100">
        <f>VLOOKUP($A119,[2]MENSAIS!$A$3:$G$1000,4,FALSE)</f>
        <v>1.177407815398561</v>
      </c>
      <c r="E119" s="101">
        <f>VLOOKUP($A119,[2]MENSAIS!$A$3:$G$1000,5,FALSE)</f>
        <v>0.18534225397446291</v>
      </c>
      <c r="F119" s="96">
        <f t="shared" ca="1" si="8"/>
        <v>0</v>
      </c>
      <c r="G119" s="93">
        <f t="shared" si="9"/>
        <v>27638</v>
      </c>
      <c r="H119" s="89">
        <f>VLOOKUP($A119,[2]MENSAIS!$A$3:$M$1000,8,FALSE)</f>
        <v>0</v>
      </c>
      <c r="I119" s="90">
        <f>VLOOKUP($A119,[2]MENSAIS!$A$3:$M$1000,9,FALSE)</f>
        <v>0</v>
      </c>
      <c r="J119" s="58">
        <f t="shared" ca="1" si="11"/>
        <v>0</v>
      </c>
      <c r="K119" s="94">
        <f t="shared" si="12"/>
        <v>0.17740781539856099</v>
      </c>
      <c r="L119" s="94">
        <f t="shared" si="13"/>
        <v>0.87708198894054901</v>
      </c>
      <c r="M119" s="92">
        <v>117</v>
      </c>
      <c r="N119" s="93">
        <f t="shared" si="10"/>
        <v>27638</v>
      </c>
      <c r="O119" s="94">
        <f>IF(N119&gt;$N$2,1,IF(C119=C120,1*O120,C119*O120/VLOOKUP(N119,Moeda!A$3:D$99,4,1)))</f>
        <v>0.18371143515390614</v>
      </c>
    </row>
    <row r="120" spans="1:15" ht="20.100000000000001" customHeight="1" x14ac:dyDescent="0.2">
      <c r="A120" s="95">
        <v>27668</v>
      </c>
      <c r="B120" s="100">
        <f>VLOOKUP($A120,[2]MENSAIS!$A$3:$G$1000,2,FALSE)</f>
        <v>6.0780199999999951</v>
      </c>
      <c r="C120" s="100">
        <f>VLOOKUP($A120,[2]MENSAIS!$A$3:$G$1000,3,FALSE)</f>
        <v>1.0607802</v>
      </c>
      <c r="D120" s="100">
        <f>VLOOKUP($A120,[2]MENSAIS!$A$3:$G$1000,4,FALSE)</f>
        <v>1.2489708979000484</v>
      </c>
      <c r="E120" s="101">
        <f>VLOOKUP($A120,[2]MENSAIS!$A$3:$G$1000,5,FALSE)</f>
        <v>0.17586122368325147</v>
      </c>
      <c r="F120" s="96">
        <f t="shared" ca="1" si="8"/>
        <v>0</v>
      </c>
      <c r="G120" s="93">
        <f t="shared" si="9"/>
        <v>27668</v>
      </c>
      <c r="H120" s="89">
        <f>VLOOKUP($A120,[2]MENSAIS!$A$3:$M$1000,8,FALSE)</f>
        <v>0</v>
      </c>
      <c r="I120" s="90">
        <f>VLOOKUP($A120,[2]MENSAIS!$A$3:$M$1000,9,FALSE)</f>
        <v>0</v>
      </c>
      <c r="J120" s="58">
        <f t="shared" ca="1" si="11"/>
        <v>0</v>
      </c>
      <c r="K120" s="94">
        <f t="shared" si="12"/>
        <v>0.24897089790004845</v>
      </c>
      <c r="L120" s="94">
        <f t="shared" si="13"/>
        <v>0.90052891208214625</v>
      </c>
      <c r="M120" s="92">
        <v>118</v>
      </c>
      <c r="N120" s="93">
        <f t="shared" si="10"/>
        <v>27668</v>
      </c>
      <c r="O120" s="94">
        <f>IF(N120&gt;$N$2,1,IF(C120=C121,1*O121,C120*O121/VLOOKUP(N120,Moeda!A$3:D$99,4,1)))</f>
        <v>0.17431382805576381</v>
      </c>
    </row>
    <row r="121" spans="1:15" ht="20.100000000000001" customHeight="1" x14ac:dyDescent="0.2">
      <c r="A121" s="95">
        <v>27699</v>
      </c>
      <c r="B121" s="100">
        <f>VLOOKUP($A121,[2]MENSAIS!$A$3:$G$1000,2,FALSE)</f>
        <v>6.0780199999999951</v>
      </c>
      <c r="C121" s="100">
        <f>VLOOKUP($A121,[2]MENSAIS!$A$3:$G$1000,3,FALSE)</f>
        <v>1.0607802</v>
      </c>
      <c r="D121" s="100">
        <f>VLOOKUP($A121,[2]MENSAIS!$A$3:$G$1000,4,FALSE)</f>
        <v>1.2489708979000484</v>
      </c>
      <c r="E121" s="101">
        <f>VLOOKUP($A121,[2]MENSAIS!$A$3:$G$1000,5,FALSE)</f>
        <v>0.17586122368325147</v>
      </c>
      <c r="F121" s="96">
        <f t="shared" ca="1" si="8"/>
        <v>0</v>
      </c>
      <c r="G121" s="93">
        <f t="shared" si="9"/>
        <v>27699</v>
      </c>
      <c r="H121" s="89">
        <f>VLOOKUP($A121,[2]MENSAIS!$A$3:$M$1000,8,FALSE)</f>
        <v>0</v>
      </c>
      <c r="I121" s="90">
        <f>VLOOKUP($A121,[2]MENSAIS!$A$3:$M$1000,9,FALSE)</f>
        <v>0</v>
      </c>
      <c r="J121" s="58">
        <f t="shared" ca="1" si="11"/>
        <v>0</v>
      </c>
      <c r="K121" s="94">
        <f t="shared" si="12"/>
        <v>0.24897089790004845</v>
      </c>
      <c r="L121" s="94">
        <f t="shared" si="13"/>
        <v>0.9242687143883439</v>
      </c>
      <c r="M121" s="92">
        <v>119</v>
      </c>
      <c r="N121" s="93">
        <f t="shared" si="10"/>
        <v>27699</v>
      </c>
      <c r="O121" s="94">
        <f>IF(N121&gt;$N$2,1,IF(C121=C122,1*O122,C121*O122/VLOOKUP(N121,Moeda!A$3:D$99,4,1)))</f>
        <v>0.17431382805576381</v>
      </c>
    </row>
    <row r="122" spans="1:15" ht="20.100000000000001" customHeight="1" x14ac:dyDescent="0.2">
      <c r="A122" s="95">
        <v>27729</v>
      </c>
      <c r="B122" s="100">
        <f>VLOOKUP($A122,[2]MENSAIS!$A$3:$G$1000,2,FALSE)</f>
        <v>6.0780199999999951</v>
      </c>
      <c r="C122" s="100">
        <f>VLOOKUP($A122,[2]MENSAIS!$A$3:$G$1000,3,FALSE)</f>
        <v>1.0607802</v>
      </c>
      <c r="D122" s="100">
        <f>VLOOKUP($A122,[2]MENSAIS!$A$3:$G$1000,4,FALSE)</f>
        <v>1.2489708979000484</v>
      </c>
      <c r="E122" s="101">
        <f>VLOOKUP($A122,[2]MENSAIS!$A$3:$G$1000,5,FALSE)</f>
        <v>0.17586122368325147</v>
      </c>
      <c r="F122" s="96">
        <f t="shared" ca="1" si="8"/>
        <v>0</v>
      </c>
      <c r="G122" s="93">
        <f t="shared" si="9"/>
        <v>27729</v>
      </c>
      <c r="H122" s="89">
        <f>VLOOKUP($A122,[2]MENSAIS!$A$3:$M$1000,8,FALSE)</f>
        <v>0</v>
      </c>
      <c r="I122" s="90">
        <f>VLOOKUP($A122,[2]MENSAIS!$A$3:$M$1000,9,FALSE)</f>
        <v>0</v>
      </c>
      <c r="J122" s="58">
        <f t="shared" ca="1" si="11"/>
        <v>0</v>
      </c>
      <c r="K122" s="94">
        <f t="shared" si="12"/>
        <v>0.24897089790004845</v>
      </c>
      <c r="L122" s="94">
        <f t="shared" si="13"/>
        <v>0.94830505425835088</v>
      </c>
      <c r="M122" s="92">
        <v>120</v>
      </c>
      <c r="N122" s="93">
        <f t="shared" si="10"/>
        <v>27729</v>
      </c>
      <c r="O122" s="94">
        <f>IF(N122&gt;$N$2,1,IF(C122=C123,1*O123,C122*O123/VLOOKUP(N122,Moeda!A$3:D$99,4,1)))</f>
        <v>0.17431382805576381</v>
      </c>
    </row>
    <row r="123" spans="1:15" ht="20.100000000000001" customHeight="1" x14ac:dyDescent="0.2">
      <c r="A123" s="95">
        <v>27760</v>
      </c>
      <c r="B123" s="100">
        <f>VLOOKUP($A123,[2]MENSAIS!$A$3:$G$1000,2,FALSE)</f>
        <v>6.6745400000000066</v>
      </c>
      <c r="C123" s="100">
        <f>VLOOKUP($A123,[2]MENSAIS!$A$3:$G$1000,3,FALSE)</f>
        <v>1.0667454000000001</v>
      </c>
      <c r="D123" s="100">
        <f>VLOOKUP($A123,[2]MENSAIS!$A$3:$G$1000,4,FALSE)</f>
        <v>1.0667454000000001</v>
      </c>
      <c r="E123" s="101">
        <f>VLOOKUP($A123,[2]MENSAIS!$A$3:$G$1000,5,FALSE)</f>
        <v>0.16578479093336346</v>
      </c>
      <c r="F123" s="96">
        <f t="shared" ca="1" si="8"/>
        <v>0</v>
      </c>
      <c r="G123" s="93">
        <f t="shared" si="9"/>
        <v>27760</v>
      </c>
      <c r="H123" s="89">
        <f>VLOOKUP($A123,[2]MENSAIS!$A$3:$M$1000,8,FALSE)</f>
        <v>0</v>
      </c>
      <c r="I123" s="90">
        <f>VLOOKUP($A123,[2]MENSAIS!$A$3:$M$1000,9,FALSE)</f>
        <v>0</v>
      </c>
      <c r="J123" s="58">
        <f t="shared" ca="1" si="11"/>
        <v>0</v>
      </c>
      <c r="K123" s="94">
        <f t="shared" si="12"/>
        <v>6.6745400000000066E-2</v>
      </c>
      <c r="L123" s="94">
        <f t="shared" si="13"/>
        <v>0.97669434316828596</v>
      </c>
      <c r="M123" s="92">
        <v>121</v>
      </c>
      <c r="N123" s="93">
        <f t="shared" si="10"/>
        <v>27760</v>
      </c>
      <c r="O123" s="94">
        <f>IF(N123&gt;$N$2,1,IF(C123=C124,1*O124,C123*O124/VLOOKUP(N123,Moeda!A$3:D$99,4,1)))</f>
        <v>0.16432605742053238</v>
      </c>
    </row>
    <row r="124" spans="1:15" ht="20.100000000000001" customHeight="1" x14ac:dyDescent="0.2">
      <c r="A124" s="95">
        <v>27791</v>
      </c>
      <c r="B124" s="100">
        <f>VLOOKUP($A124,[2]MENSAIS!$A$3:$G$1000,2,FALSE)</f>
        <v>6.6745400000000066</v>
      </c>
      <c r="C124" s="100">
        <f>VLOOKUP($A124,[2]MENSAIS!$A$3:$G$1000,3,FALSE)</f>
        <v>1.0667454000000001</v>
      </c>
      <c r="D124" s="100">
        <f>VLOOKUP($A124,[2]MENSAIS!$A$3:$G$1000,4,FALSE)</f>
        <v>1.0667454000000001</v>
      </c>
      <c r="E124" s="101">
        <f>VLOOKUP($A124,[2]MENSAIS!$A$3:$G$1000,5,FALSE)</f>
        <v>0.16578479093336346</v>
      </c>
      <c r="F124" s="96">
        <f t="shared" ca="1" si="8"/>
        <v>0</v>
      </c>
      <c r="G124" s="93">
        <f t="shared" si="9"/>
        <v>27791</v>
      </c>
      <c r="H124" s="89">
        <f>VLOOKUP($A124,[2]MENSAIS!$A$3:$M$1000,8,FALSE)</f>
        <v>0</v>
      </c>
      <c r="I124" s="90">
        <f>VLOOKUP($A124,[2]MENSAIS!$A$3:$M$1000,9,FALSE)</f>
        <v>0</v>
      </c>
      <c r="J124" s="58">
        <f t="shared" ca="1" si="11"/>
        <v>0</v>
      </c>
      <c r="K124" s="94">
        <f t="shared" si="12"/>
        <v>6.6745400000000066E-2</v>
      </c>
      <c r="L124" s="94">
        <f t="shared" si="13"/>
        <v>1.0054973002166117</v>
      </c>
      <c r="M124" s="92">
        <v>122</v>
      </c>
      <c r="N124" s="93">
        <f t="shared" si="10"/>
        <v>27791</v>
      </c>
      <c r="O124" s="94">
        <f>IF(N124&gt;$N$2,1,IF(C124=C125,1*O125,C124*O125/VLOOKUP(N124,Moeda!A$3:D$99,4,1)))</f>
        <v>0.16432605742053238</v>
      </c>
    </row>
    <row r="125" spans="1:15" ht="20.100000000000001" customHeight="1" x14ac:dyDescent="0.2">
      <c r="A125" s="95">
        <v>27820</v>
      </c>
      <c r="B125" s="100">
        <f>VLOOKUP($A125,[2]MENSAIS!$A$3:$G$1000,2,FALSE)</f>
        <v>6.6745400000000066</v>
      </c>
      <c r="C125" s="100">
        <f>VLOOKUP($A125,[2]MENSAIS!$A$3:$G$1000,3,FALSE)</f>
        <v>1.0667454000000001</v>
      </c>
      <c r="D125" s="100">
        <f>VLOOKUP($A125,[2]MENSAIS!$A$3:$G$1000,4,FALSE)</f>
        <v>1.0667454000000001</v>
      </c>
      <c r="E125" s="101">
        <f>VLOOKUP($A125,[2]MENSAIS!$A$3:$G$1000,5,FALSE)</f>
        <v>0.16578479093336346</v>
      </c>
      <c r="F125" s="96">
        <f t="shared" ca="1" si="8"/>
        <v>0</v>
      </c>
      <c r="G125" s="93">
        <f t="shared" si="9"/>
        <v>27820</v>
      </c>
      <c r="H125" s="89">
        <f>VLOOKUP($A125,[2]MENSAIS!$A$3:$M$1000,8,FALSE)</f>
        <v>0</v>
      </c>
      <c r="I125" s="90">
        <f>VLOOKUP($A125,[2]MENSAIS!$A$3:$M$1000,9,FALSE)</f>
        <v>0</v>
      </c>
      <c r="J125" s="58">
        <f t="shared" ca="1" si="11"/>
        <v>0</v>
      </c>
      <c r="K125" s="94">
        <f t="shared" si="12"/>
        <v>6.6745400000000066E-2</v>
      </c>
      <c r="L125" s="94">
        <f t="shared" si="13"/>
        <v>1.0347199530755691</v>
      </c>
      <c r="M125" s="92">
        <v>123</v>
      </c>
      <c r="N125" s="93">
        <f t="shared" si="10"/>
        <v>27820</v>
      </c>
      <c r="O125" s="94">
        <f>IF(N125&gt;$N$2,1,IF(C125=C126,1*O126,C125*O126/VLOOKUP(N125,Moeda!A$3:D$99,4,1)))</f>
        <v>0.16432605742053238</v>
      </c>
    </row>
    <row r="126" spans="1:15" ht="20.100000000000001" customHeight="1" x14ac:dyDescent="0.2">
      <c r="A126" s="95">
        <v>27851</v>
      </c>
      <c r="B126" s="100">
        <f>VLOOKUP($A126,[2]MENSAIS!$A$3:$G$1000,2,FALSE)</f>
        <v>8.6895200000000052</v>
      </c>
      <c r="C126" s="100">
        <f>VLOOKUP($A126,[2]MENSAIS!$A$3:$G$1000,3,FALSE)</f>
        <v>1.0868952000000001</v>
      </c>
      <c r="D126" s="100">
        <f>VLOOKUP($A126,[2]MENSAIS!$A$3:$G$1000,4,FALSE)</f>
        <v>1.15944045488208</v>
      </c>
      <c r="E126" s="101">
        <f>VLOOKUP($A126,[2]MENSAIS!$A$3:$G$1000,5,FALSE)</f>
        <v>0.15541177016874266</v>
      </c>
      <c r="F126" s="96">
        <f t="shared" ca="1" si="8"/>
        <v>0</v>
      </c>
      <c r="G126" s="93">
        <f t="shared" si="9"/>
        <v>27851</v>
      </c>
      <c r="H126" s="89">
        <f>VLOOKUP($A126,[2]MENSAIS!$A$3:$M$1000,8,FALSE)</f>
        <v>0</v>
      </c>
      <c r="I126" s="90">
        <f>VLOOKUP($A126,[2]MENSAIS!$A$3:$M$1000,9,FALSE)</f>
        <v>0</v>
      </c>
      <c r="J126" s="58">
        <f t="shared" ca="1" si="11"/>
        <v>0</v>
      </c>
      <c r="K126" s="94">
        <f t="shared" si="12"/>
        <v>0.15944045488208003</v>
      </c>
      <c r="L126" s="94">
        <f t="shared" si="13"/>
        <v>1.081363654524504</v>
      </c>
      <c r="M126" s="92">
        <v>124</v>
      </c>
      <c r="N126" s="93">
        <f t="shared" si="10"/>
        <v>27851</v>
      </c>
      <c r="O126" s="94">
        <f>IF(N126&gt;$N$2,1,IF(C126=C127,1*O127,C126*O127/VLOOKUP(N126,Moeda!A$3:D$99,4,1)))</f>
        <v>0.15404430843623265</v>
      </c>
    </row>
    <row r="127" spans="1:15" ht="20.100000000000001" customHeight="1" x14ac:dyDescent="0.2">
      <c r="A127" s="95">
        <v>27881</v>
      </c>
      <c r="B127" s="100">
        <f>VLOOKUP($A127,[2]MENSAIS!$A$3:$G$1000,2,FALSE)</f>
        <v>8.6895200000000052</v>
      </c>
      <c r="C127" s="100">
        <f>VLOOKUP($A127,[2]MENSAIS!$A$3:$G$1000,3,FALSE)</f>
        <v>1.0868952000000001</v>
      </c>
      <c r="D127" s="100">
        <f>VLOOKUP($A127,[2]MENSAIS!$A$3:$G$1000,4,FALSE)</f>
        <v>1.15944045488208</v>
      </c>
      <c r="E127" s="101">
        <f>VLOOKUP($A127,[2]MENSAIS!$A$3:$G$1000,5,FALSE)</f>
        <v>0.15541177016874266</v>
      </c>
      <c r="F127" s="96">
        <f t="shared" ca="1" si="8"/>
        <v>0</v>
      </c>
      <c r="G127" s="93">
        <f t="shared" si="9"/>
        <v>27881</v>
      </c>
      <c r="H127" s="89">
        <f>VLOOKUP($A127,[2]MENSAIS!$A$3:$M$1000,8,FALSE)</f>
        <v>0</v>
      </c>
      <c r="I127" s="90">
        <f>VLOOKUP($A127,[2]MENSAIS!$A$3:$M$1000,9,FALSE)</f>
        <v>0</v>
      </c>
      <c r="J127" s="58">
        <f t="shared" ca="1" si="11"/>
        <v>0</v>
      </c>
      <c r="K127" s="94">
        <f t="shared" si="12"/>
        <v>0.15944045488208003</v>
      </c>
      <c r="L127" s="94">
        <f t="shared" si="13"/>
        <v>1.1290766111707295</v>
      </c>
      <c r="M127" s="92">
        <v>125</v>
      </c>
      <c r="N127" s="93">
        <f t="shared" si="10"/>
        <v>27881</v>
      </c>
      <c r="O127" s="94">
        <f>IF(N127&gt;$N$2,1,IF(C127=C128,1*O128,C127*O128/VLOOKUP(N127,Moeda!A$3:D$99,4,1)))</f>
        <v>0.15404430843623265</v>
      </c>
    </row>
    <row r="128" spans="1:15" ht="20.100000000000001" customHeight="1" x14ac:dyDescent="0.2">
      <c r="A128" s="95">
        <v>27912</v>
      </c>
      <c r="B128" s="100">
        <f>VLOOKUP($A128,[2]MENSAIS!$A$3:$G$1000,2,FALSE)</f>
        <v>8.6895200000000052</v>
      </c>
      <c r="C128" s="100">
        <f>VLOOKUP($A128,[2]MENSAIS!$A$3:$G$1000,3,FALSE)</f>
        <v>1.0868952000000001</v>
      </c>
      <c r="D128" s="100">
        <f>VLOOKUP($A128,[2]MENSAIS!$A$3:$G$1000,4,FALSE)</f>
        <v>1.15944045488208</v>
      </c>
      <c r="E128" s="101">
        <f>VLOOKUP($A128,[2]MENSAIS!$A$3:$G$1000,5,FALSE)</f>
        <v>0.15541177016874266</v>
      </c>
      <c r="F128" s="96">
        <f t="shared" ca="1" si="8"/>
        <v>0</v>
      </c>
      <c r="G128" s="93">
        <f t="shared" si="9"/>
        <v>27912</v>
      </c>
      <c r="H128" s="89">
        <f>VLOOKUP($A128,[2]MENSAIS!$A$3:$M$1000,8,FALSE)</f>
        <v>0</v>
      </c>
      <c r="I128" s="90">
        <f>VLOOKUP($A128,[2]MENSAIS!$A$3:$M$1000,9,FALSE)</f>
        <v>0</v>
      </c>
      <c r="J128" s="58">
        <f t="shared" ca="1" si="11"/>
        <v>0</v>
      </c>
      <c r="K128" s="94">
        <f t="shared" si="12"/>
        <v>0.15944045488208003</v>
      </c>
      <c r="L128" s="94">
        <f t="shared" si="13"/>
        <v>1.1778833345054323</v>
      </c>
      <c r="M128" s="92">
        <v>126</v>
      </c>
      <c r="N128" s="93">
        <f t="shared" si="10"/>
        <v>27912</v>
      </c>
      <c r="O128" s="94">
        <f>IF(N128&gt;$N$2,1,IF(C128=C129,1*O129,C128*O129/VLOOKUP(N128,Moeda!A$3:D$99,4,1)))</f>
        <v>0.15404430843623265</v>
      </c>
    </row>
    <row r="129" spans="1:15" ht="20.100000000000001" customHeight="1" x14ac:dyDescent="0.2">
      <c r="A129" s="95">
        <v>27942</v>
      </c>
      <c r="B129" s="100">
        <f>VLOOKUP($A129,[2]MENSAIS!$A$3:$G$1000,2,FALSE)</f>
        <v>8.8810599999999962</v>
      </c>
      <c r="C129" s="100">
        <f>VLOOKUP($A129,[2]MENSAIS!$A$3:$G$1000,3,FALSE)</f>
        <v>1.0888106</v>
      </c>
      <c r="D129" s="100">
        <f>VLOOKUP($A129,[2]MENSAIS!$A$3:$G$1000,4,FALSE)</f>
        <v>1.2624110573444305</v>
      </c>
      <c r="E129" s="101">
        <f>VLOOKUP($A129,[2]MENSAIS!$A$3:$G$1000,5,FALSE)</f>
        <v>0.14298689530392872</v>
      </c>
      <c r="F129" s="96">
        <f t="shared" ca="1" si="8"/>
        <v>0</v>
      </c>
      <c r="G129" s="93">
        <f t="shared" si="9"/>
        <v>27942</v>
      </c>
      <c r="H129" s="89">
        <f>VLOOKUP($A129,[2]MENSAIS!$A$3:$M$1000,8,FALSE)</f>
        <v>0</v>
      </c>
      <c r="I129" s="90">
        <f>VLOOKUP($A129,[2]MENSAIS!$A$3:$M$1000,9,FALSE)</f>
        <v>0</v>
      </c>
      <c r="J129" s="58">
        <f t="shared" ca="1" si="11"/>
        <v>0</v>
      </c>
      <c r="K129" s="94">
        <f t="shared" si="12"/>
        <v>0.26241105734443049</v>
      </c>
      <c r="L129" s="94">
        <f t="shared" si="13"/>
        <v>1.2500004366330972</v>
      </c>
      <c r="M129" s="92">
        <v>127</v>
      </c>
      <c r="N129" s="93">
        <f t="shared" si="10"/>
        <v>27942</v>
      </c>
      <c r="O129" s="94">
        <f>IF(N129&gt;$N$2,1,IF(C129=C130,1*O130,C129*O130/VLOOKUP(N129,Moeda!A$3:D$99,4,1)))</f>
        <v>0.14172875953103173</v>
      </c>
    </row>
    <row r="130" spans="1:15" ht="20.100000000000001" customHeight="1" x14ac:dyDescent="0.2">
      <c r="A130" s="95">
        <v>27973</v>
      </c>
      <c r="B130" s="100">
        <f>VLOOKUP($A130,[2]MENSAIS!$A$3:$G$1000,2,FALSE)</f>
        <v>8.8810599999999962</v>
      </c>
      <c r="C130" s="100">
        <f>VLOOKUP($A130,[2]MENSAIS!$A$3:$G$1000,3,FALSE)</f>
        <v>1.0888106</v>
      </c>
      <c r="D130" s="100">
        <f>VLOOKUP($A130,[2]MENSAIS!$A$3:$G$1000,4,FALSE)</f>
        <v>1.2624110573444305</v>
      </c>
      <c r="E130" s="101">
        <f>VLOOKUP($A130,[2]MENSAIS!$A$3:$G$1000,5,FALSE)</f>
        <v>0.14298689530392872</v>
      </c>
      <c r="F130" s="96">
        <f t="shared" ca="1" si="8"/>
        <v>0</v>
      </c>
      <c r="G130" s="93">
        <f t="shared" si="9"/>
        <v>27973</v>
      </c>
      <c r="H130" s="89">
        <f>VLOOKUP($A130,[2]MENSAIS!$A$3:$M$1000,8,FALSE)</f>
        <v>0</v>
      </c>
      <c r="I130" s="90">
        <f>VLOOKUP($A130,[2]MENSAIS!$A$3:$M$1000,9,FALSE)</f>
        <v>0</v>
      </c>
      <c r="J130" s="58">
        <f t="shared" ca="1" si="11"/>
        <v>0</v>
      </c>
      <c r="K130" s="94">
        <f t="shared" si="12"/>
        <v>0.26241105734443049</v>
      </c>
      <c r="L130" s="94">
        <f t="shared" si="13"/>
        <v>1.3245055805520232</v>
      </c>
      <c r="M130" s="92">
        <v>128</v>
      </c>
      <c r="N130" s="93">
        <f t="shared" si="10"/>
        <v>27973</v>
      </c>
      <c r="O130" s="94">
        <f>IF(N130&gt;$N$2,1,IF(C130=C131,1*O131,C130*O131/VLOOKUP(N130,Moeda!A$3:D$99,4,1)))</f>
        <v>0.14172875953103173</v>
      </c>
    </row>
    <row r="131" spans="1:15" ht="20.100000000000001" customHeight="1" x14ac:dyDescent="0.2">
      <c r="A131" s="95">
        <v>28004</v>
      </c>
      <c r="B131" s="100">
        <f>VLOOKUP($A131,[2]MENSAIS!$A$3:$G$1000,2,FALSE)</f>
        <v>8.8810599999999962</v>
      </c>
      <c r="C131" s="100">
        <f>VLOOKUP($A131,[2]MENSAIS!$A$3:$G$1000,3,FALSE)</f>
        <v>1.0888106</v>
      </c>
      <c r="D131" s="100">
        <f>VLOOKUP($A131,[2]MENSAIS!$A$3:$G$1000,4,FALSE)</f>
        <v>1.2624110573444305</v>
      </c>
      <c r="E131" s="101">
        <f>VLOOKUP($A131,[2]MENSAIS!$A$3:$G$1000,5,FALSE)</f>
        <v>0.14298689530392872</v>
      </c>
      <c r="F131" s="96">
        <f t="shared" ref="F131:F194" ca="1" si="14">IF(CELL("tipo",B131)="v",IF(CELL("tipo",B132)="b",1,0),0)</f>
        <v>0</v>
      </c>
      <c r="G131" s="93">
        <f t="shared" si="9"/>
        <v>28004</v>
      </c>
      <c r="H131" s="89">
        <f>VLOOKUP($A131,[2]MENSAIS!$A$3:$M$1000,8,FALSE)</f>
        <v>0</v>
      </c>
      <c r="I131" s="90">
        <f>VLOOKUP($A131,[2]MENSAIS!$A$3:$M$1000,9,FALSE)</f>
        <v>0</v>
      </c>
      <c r="J131" s="58">
        <f t="shared" ca="1" si="11"/>
        <v>0</v>
      </c>
      <c r="K131" s="94">
        <f t="shared" si="12"/>
        <v>0.26241105734443049</v>
      </c>
      <c r="L131" s="94">
        <f t="shared" si="13"/>
        <v>1.4014778424234633</v>
      </c>
      <c r="M131" s="92">
        <v>129</v>
      </c>
      <c r="N131" s="93">
        <f t="shared" si="10"/>
        <v>28004</v>
      </c>
      <c r="O131" s="94">
        <f>IF(N131&gt;$N$2,1,IF(C131=C132,1*O132,C131*O132/VLOOKUP(N131,Moeda!A$3:D$99,4,1)))</f>
        <v>0.14172875953103173</v>
      </c>
    </row>
    <row r="132" spans="1:15" ht="20.100000000000001" customHeight="1" x14ac:dyDescent="0.2">
      <c r="A132" s="95">
        <v>28034</v>
      </c>
      <c r="B132" s="100">
        <f>VLOOKUP($A132,[2]MENSAIS!$A$3:$G$1000,2,FALSE)</f>
        <v>9.1010899999999886</v>
      </c>
      <c r="C132" s="100">
        <f>VLOOKUP($A132,[2]MENSAIS!$A$3:$G$1000,3,FALSE)</f>
        <v>1.0910108999999999</v>
      </c>
      <c r="D132" s="100">
        <f>VLOOKUP($A132,[2]MENSAIS!$A$3:$G$1000,4,FALSE)</f>
        <v>1.3773042238432986</v>
      </c>
      <c r="E132" s="101">
        <f>VLOOKUP($A132,[2]MENSAIS!$A$3:$G$1000,5,FALSE)</f>
        <v>0.13132393761038763</v>
      </c>
      <c r="F132" s="96">
        <f t="shared" ca="1" si="14"/>
        <v>0</v>
      </c>
      <c r="G132" s="93">
        <f t="shared" ref="G132:G195" si="15">A132</f>
        <v>28034</v>
      </c>
      <c r="H132" s="89">
        <f>VLOOKUP($A132,[2]MENSAIS!$A$3:$M$1000,8,FALSE)</f>
        <v>0</v>
      </c>
      <c r="I132" s="90">
        <f>VLOOKUP($A132,[2]MENSAIS!$A$3:$M$1000,9,FALSE)</f>
        <v>0</v>
      </c>
      <c r="J132" s="58">
        <f t="shared" ca="1" si="11"/>
        <v>0</v>
      </c>
      <c r="K132" s="94">
        <f t="shared" si="12"/>
        <v>0.37730422384329865</v>
      </c>
      <c r="L132" s="94">
        <f t="shared" si="13"/>
        <v>1.4699164842938073</v>
      </c>
      <c r="M132" s="92">
        <v>130</v>
      </c>
      <c r="N132" s="93">
        <f t="shared" ref="N132:N195" si="16">G132</f>
        <v>28034</v>
      </c>
      <c r="O132" s="94">
        <f>IF(N132&gt;$N$2,1,IF(C132=C133,1*O133,C132*O133/VLOOKUP(N132,Moeda!A$3:D$99,4,1)))</f>
        <v>0.13016842371945289</v>
      </c>
    </row>
    <row r="133" spans="1:15" ht="20.100000000000001" customHeight="1" x14ac:dyDescent="0.2">
      <c r="A133" s="95">
        <v>28065</v>
      </c>
      <c r="B133" s="100">
        <f>VLOOKUP($A133,[2]MENSAIS!$A$3:$G$1000,2,FALSE)</f>
        <v>9.1010899999999886</v>
      </c>
      <c r="C133" s="100">
        <f>VLOOKUP($A133,[2]MENSAIS!$A$3:$G$1000,3,FALSE)</f>
        <v>1.0910108999999999</v>
      </c>
      <c r="D133" s="100">
        <f>VLOOKUP($A133,[2]MENSAIS!$A$3:$G$1000,4,FALSE)</f>
        <v>1.3773042238432986</v>
      </c>
      <c r="E133" s="101">
        <f>VLOOKUP($A133,[2]MENSAIS!$A$3:$G$1000,5,FALSE)</f>
        <v>0.13132393761038763</v>
      </c>
      <c r="F133" s="96">
        <f t="shared" ca="1" si="14"/>
        <v>0</v>
      </c>
      <c r="G133" s="93">
        <f t="shared" si="15"/>
        <v>28065</v>
      </c>
      <c r="H133" s="89">
        <f>VLOOKUP($A133,[2]MENSAIS!$A$3:$M$1000,8,FALSE)</f>
        <v>0</v>
      </c>
      <c r="I133" s="90">
        <f>VLOOKUP($A133,[2]MENSAIS!$A$3:$M$1000,9,FALSE)</f>
        <v>0</v>
      </c>
      <c r="J133" s="58">
        <f t="shared" ca="1" si="11"/>
        <v>0</v>
      </c>
      <c r="K133" s="94">
        <f t="shared" si="12"/>
        <v>0.37730422384329865</v>
      </c>
      <c r="L133" s="94">
        <f t="shared" si="13"/>
        <v>1.5403055283782843</v>
      </c>
      <c r="M133" s="92">
        <v>131</v>
      </c>
      <c r="N133" s="93">
        <f t="shared" si="16"/>
        <v>28065</v>
      </c>
      <c r="O133" s="94">
        <f>IF(N133&gt;$N$2,1,IF(C133=C134,1*O134,C133*O134/VLOOKUP(N133,Moeda!A$3:D$99,4,1)))</f>
        <v>0.13016842371945289</v>
      </c>
    </row>
    <row r="134" spans="1:15" ht="20.100000000000001" customHeight="1" x14ac:dyDescent="0.2">
      <c r="A134" s="95">
        <v>28095</v>
      </c>
      <c r="B134" s="100">
        <f>VLOOKUP($A134,[2]MENSAIS!$A$3:$G$1000,2,FALSE)</f>
        <v>9.1010899999999886</v>
      </c>
      <c r="C134" s="100">
        <f>VLOOKUP($A134,[2]MENSAIS!$A$3:$G$1000,3,FALSE)</f>
        <v>1.0910108999999999</v>
      </c>
      <c r="D134" s="100">
        <f>VLOOKUP($A134,[2]MENSAIS!$A$3:$G$1000,4,FALSE)</f>
        <v>1.3773042238432986</v>
      </c>
      <c r="E134" s="101">
        <f>VLOOKUP($A134,[2]MENSAIS!$A$3:$G$1000,5,FALSE)</f>
        <v>0.13132393761038763</v>
      </c>
      <c r="F134" s="96">
        <f t="shared" ca="1" si="14"/>
        <v>0</v>
      </c>
      <c r="G134" s="93">
        <f t="shared" si="15"/>
        <v>28095</v>
      </c>
      <c r="H134" s="89">
        <f>VLOOKUP($A134,[2]MENSAIS!$A$3:$M$1000,8,FALSE)</f>
        <v>0</v>
      </c>
      <c r="I134" s="90">
        <f>VLOOKUP($A134,[2]MENSAIS!$A$3:$M$1000,9,FALSE)</f>
        <v>0</v>
      </c>
      <c r="J134" s="58">
        <f t="shared" ca="1" si="11"/>
        <v>0</v>
      </c>
      <c r="K134" s="94">
        <f t="shared" si="12"/>
        <v>0.37730422384329865</v>
      </c>
      <c r="L134" s="94">
        <f t="shared" si="13"/>
        <v>1.6127005583163858</v>
      </c>
      <c r="M134" s="92">
        <v>132</v>
      </c>
      <c r="N134" s="93">
        <f t="shared" si="16"/>
        <v>28095</v>
      </c>
      <c r="O134" s="94">
        <f>IF(N134&gt;$N$2,1,IF(C134=C135,1*O135,C134*O135/VLOOKUP(N134,Moeda!A$3:D$99,4,1)))</f>
        <v>0.13016842371945289</v>
      </c>
    </row>
    <row r="135" spans="1:15" ht="20.100000000000001" customHeight="1" x14ac:dyDescent="0.2">
      <c r="A135" s="95">
        <v>28126</v>
      </c>
      <c r="B135" s="100">
        <f>VLOOKUP($A135,[2]MENSAIS!$A$3:$G$1000,2,FALSE)</f>
        <v>6.0877300000000023</v>
      </c>
      <c r="C135" s="100">
        <f>VLOOKUP($A135,[2]MENSAIS!$A$3:$G$1000,3,FALSE)</f>
        <v>1.0608773</v>
      </c>
      <c r="D135" s="100">
        <f>VLOOKUP($A135,[2]MENSAIS!$A$3:$G$1000,4,FALSE)</f>
        <v>1.0608773</v>
      </c>
      <c r="E135" s="101">
        <f>VLOOKUP($A135,[2]MENSAIS!$A$3:$G$1000,5,FALSE)</f>
        <v>0.12036904270194518</v>
      </c>
      <c r="F135" s="96">
        <f t="shared" ca="1" si="14"/>
        <v>0</v>
      </c>
      <c r="G135" s="93">
        <f t="shared" si="15"/>
        <v>28126</v>
      </c>
      <c r="H135" s="89">
        <f>VLOOKUP($A135,[2]MENSAIS!$A$3:$M$1000,8,FALSE)</f>
        <v>0</v>
      </c>
      <c r="I135" s="90">
        <f>VLOOKUP($A135,[2]MENSAIS!$A$3:$M$1000,9,FALSE)</f>
        <v>0</v>
      </c>
      <c r="J135" s="58">
        <f t="shared" ca="1" si="11"/>
        <v>0</v>
      </c>
      <c r="K135" s="94">
        <f t="shared" si="12"/>
        <v>6.0877300000000023E-2</v>
      </c>
      <c r="L135" s="94">
        <f t="shared" si="13"/>
        <v>1.5983282552848879</v>
      </c>
      <c r="M135" s="92">
        <v>133</v>
      </c>
      <c r="N135" s="93">
        <f t="shared" si="16"/>
        <v>28126</v>
      </c>
      <c r="O135" s="94">
        <f>IF(N135&gt;$N$2,1,IF(C135=C136,1*O136,C135*O136/VLOOKUP(N135,Moeda!A$3:D$99,4,1)))</f>
        <v>0.11930992047783656</v>
      </c>
    </row>
    <row r="136" spans="1:15" ht="20.100000000000001" customHeight="1" x14ac:dyDescent="0.2">
      <c r="A136" s="95">
        <v>28157</v>
      </c>
      <c r="B136" s="100">
        <f>VLOOKUP($A136,[2]MENSAIS!$A$3:$G$1000,2,FALSE)</f>
        <v>6.0877300000000023</v>
      </c>
      <c r="C136" s="100">
        <f>VLOOKUP($A136,[2]MENSAIS!$A$3:$G$1000,3,FALSE)</f>
        <v>1.0608773</v>
      </c>
      <c r="D136" s="100">
        <f>VLOOKUP($A136,[2]MENSAIS!$A$3:$G$1000,4,FALSE)</f>
        <v>1.0608773</v>
      </c>
      <c r="E136" s="101">
        <f>VLOOKUP($A136,[2]MENSAIS!$A$3:$G$1000,5,FALSE)</f>
        <v>0.12036904270194518</v>
      </c>
      <c r="F136" s="96">
        <f t="shared" ca="1" si="14"/>
        <v>0</v>
      </c>
      <c r="G136" s="93">
        <f t="shared" si="15"/>
        <v>28157</v>
      </c>
      <c r="H136" s="89">
        <f>VLOOKUP($A136,[2]MENSAIS!$A$3:$M$1000,8,FALSE)</f>
        <v>0</v>
      </c>
      <c r="I136" s="90">
        <f>VLOOKUP($A136,[2]MENSAIS!$A$3:$M$1000,9,FALSE)</f>
        <v>0</v>
      </c>
      <c r="J136" s="58">
        <f t="shared" ca="1" si="11"/>
        <v>0</v>
      </c>
      <c r="K136" s="94">
        <f t="shared" si="12"/>
        <v>6.0877300000000023E-2</v>
      </c>
      <c r="L136" s="94">
        <f t="shared" si="13"/>
        <v>1.5840350133971444</v>
      </c>
      <c r="M136" s="92">
        <v>134</v>
      </c>
      <c r="N136" s="93">
        <f t="shared" si="16"/>
        <v>28157</v>
      </c>
      <c r="O136" s="94">
        <f>IF(N136&gt;$N$2,1,IF(C136=C137,1*O137,C136*O137/VLOOKUP(N136,Moeda!A$3:D$99,4,1)))</f>
        <v>0.11930992047783656</v>
      </c>
    </row>
    <row r="137" spans="1:15" ht="20.100000000000001" customHeight="1" x14ac:dyDescent="0.2">
      <c r="A137" s="95">
        <v>28185</v>
      </c>
      <c r="B137" s="100">
        <f>VLOOKUP($A137,[2]MENSAIS!$A$3:$G$1000,2,FALSE)</f>
        <v>6.0877300000000023</v>
      </c>
      <c r="C137" s="100">
        <f>VLOOKUP($A137,[2]MENSAIS!$A$3:$G$1000,3,FALSE)</f>
        <v>1.0608773</v>
      </c>
      <c r="D137" s="100">
        <f>VLOOKUP($A137,[2]MENSAIS!$A$3:$G$1000,4,FALSE)</f>
        <v>1.0608773</v>
      </c>
      <c r="E137" s="101">
        <f>VLOOKUP($A137,[2]MENSAIS!$A$3:$G$1000,5,FALSE)</f>
        <v>0.12036904270194518</v>
      </c>
      <c r="F137" s="96">
        <f t="shared" ca="1" si="14"/>
        <v>0</v>
      </c>
      <c r="G137" s="93">
        <f t="shared" si="15"/>
        <v>28185</v>
      </c>
      <c r="H137" s="89">
        <f>VLOOKUP($A137,[2]MENSAIS!$A$3:$M$1000,8,FALSE)</f>
        <v>0</v>
      </c>
      <c r="I137" s="90">
        <f>VLOOKUP($A137,[2]MENSAIS!$A$3:$M$1000,9,FALSE)</f>
        <v>0</v>
      </c>
      <c r="J137" s="58">
        <f t="shared" ca="1" si="11"/>
        <v>0</v>
      </c>
      <c r="K137" s="94">
        <f t="shared" si="12"/>
        <v>6.0877300000000023E-2</v>
      </c>
      <c r="L137" s="94">
        <f t="shared" si="13"/>
        <v>1.5698203977427285</v>
      </c>
      <c r="M137" s="92">
        <v>135</v>
      </c>
      <c r="N137" s="93">
        <f t="shared" si="16"/>
        <v>28185</v>
      </c>
      <c r="O137" s="94">
        <f>IF(N137&gt;$N$2,1,IF(C137=C138,1*O138,C137*O138/VLOOKUP(N137,Moeda!A$3:D$99,4,1)))</f>
        <v>0.11930992047783656</v>
      </c>
    </row>
    <row r="138" spans="1:15" ht="20.100000000000001" customHeight="1" x14ac:dyDescent="0.2">
      <c r="A138" s="95">
        <v>28216</v>
      </c>
      <c r="B138" s="100">
        <f>VLOOKUP($A138,[2]MENSAIS!$A$3:$G$1000,2,FALSE)</f>
        <v>9.7368099999999949</v>
      </c>
      <c r="C138" s="100">
        <f>VLOOKUP($A138,[2]MENSAIS!$A$3:$G$1000,3,FALSE)</f>
        <v>1.0973681</v>
      </c>
      <c r="D138" s="100">
        <f>VLOOKUP($A138,[2]MENSAIS!$A$3:$G$1000,4,FALSE)</f>
        <v>1.16417290703413</v>
      </c>
      <c r="E138" s="101">
        <f>VLOOKUP($A138,[2]MENSAIS!$A$3:$G$1000,5,FALSE)</f>
        <v>0.11346179497095958</v>
      </c>
      <c r="F138" s="96">
        <f t="shared" ca="1" si="14"/>
        <v>0</v>
      </c>
      <c r="G138" s="93">
        <f t="shared" si="15"/>
        <v>28216</v>
      </c>
      <c r="H138" s="89">
        <f>VLOOKUP($A138,[2]MENSAIS!$A$3:$M$1000,8,FALSE)</f>
        <v>0</v>
      </c>
      <c r="I138" s="90">
        <f>VLOOKUP($A138,[2]MENSAIS!$A$3:$M$1000,9,FALSE)</f>
        <v>0</v>
      </c>
      <c r="J138" s="58">
        <f t="shared" ca="1" si="11"/>
        <v>0</v>
      </c>
      <c r="K138" s="94">
        <f t="shared" si="12"/>
        <v>0.16417290703413001</v>
      </c>
      <c r="L138" s="94">
        <f t="shared" si="13"/>
        <v>1.5945821889839809</v>
      </c>
      <c r="M138" s="92">
        <v>136</v>
      </c>
      <c r="N138" s="93">
        <f t="shared" si="16"/>
        <v>28216</v>
      </c>
      <c r="O138" s="94">
        <f>IF(N138&gt;$N$2,1,IF(C138=C139,1*O139,C138*O139/VLOOKUP(N138,Moeda!A$3:D$99,4,1)))</f>
        <v>0.1124634493337133</v>
      </c>
    </row>
    <row r="139" spans="1:15" ht="20.100000000000001" customHeight="1" x14ac:dyDescent="0.2">
      <c r="A139" s="95">
        <v>28246</v>
      </c>
      <c r="B139" s="100">
        <f>VLOOKUP($A139,[2]MENSAIS!$A$3:$G$1000,2,FALSE)</f>
        <v>9.7368099999999949</v>
      </c>
      <c r="C139" s="100">
        <f>VLOOKUP($A139,[2]MENSAIS!$A$3:$G$1000,3,FALSE)</f>
        <v>1.0973681</v>
      </c>
      <c r="D139" s="100">
        <f>VLOOKUP($A139,[2]MENSAIS!$A$3:$G$1000,4,FALSE)</f>
        <v>1.16417290703413</v>
      </c>
      <c r="E139" s="101">
        <f>VLOOKUP($A139,[2]MENSAIS!$A$3:$G$1000,5,FALSE)</f>
        <v>0.11346179497095958</v>
      </c>
      <c r="F139" s="96">
        <f t="shared" ca="1" si="14"/>
        <v>0</v>
      </c>
      <c r="G139" s="93">
        <f t="shared" si="15"/>
        <v>28246</v>
      </c>
      <c r="H139" s="89">
        <f>VLOOKUP($A139,[2]MENSAIS!$A$3:$M$1000,8,FALSE)</f>
        <v>0</v>
      </c>
      <c r="I139" s="90">
        <f>VLOOKUP($A139,[2]MENSAIS!$A$3:$M$1000,9,FALSE)</f>
        <v>0</v>
      </c>
      <c r="J139" s="58">
        <f t="shared" ca="1" si="11"/>
        <v>0</v>
      </c>
      <c r="K139" s="94">
        <f t="shared" si="12"/>
        <v>0.16417290703413001</v>
      </c>
      <c r="L139" s="94">
        <f t="shared" si="13"/>
        <v>1.6195825752282205</v>
      </c>
      <c r="M139" s="92">
        <v>137</v>
      </c>
      <c r="N139" s="93">
        <f t="shared" si="16"/>
        <v>28246</v>
      </c>
      <c r="O139" s="94">
        <f>IF(N139&gt;$N$2,1,IF(C139=C140,1*O140,C139*O140/VLOOKUP(N139,Moeda!A$3:D$99,4,1)))</f>
        <v>0.1124634493337133</v>
      </c>
    </row>
    <row r="140" spans="1:15" ht="20.100000000000001" customHeight="1" x14ac:dyDescent="0.2">
      <c r="A140" s="95">
        <v>28277</v>
      </c>
      <c r="B140" s="100">
        <f>VLOOKUP($A140,[2]MENSAIS!$A$3:$G$1000,2,FALSE)</f>
        <v>9.7368099999999949</v>
      </c>
      <c r="C140" s="100">
        <f>VLOOKUP($A140,[2]MENSAIS!$A$3:$G$1000,3,FALSE)</f>
        <v>1.0973681</v>
      </c>
      <c r="D140" s="100">
        <f>VLOOKUP($A140,[2]MENSAIS!$A$3:$G$1000,4,FALSE)</f>
        <v>1.16417290703413</v>
      </c>
      <c r="E140" s="101">
        <f>VLOOKUP($A140,[2]MENSAIS!$A$3:$G$1000,5,FALSE)</f>
        <v>0.11346179497095958</v>
      </c>
      <c r="F140" s="96">
        <f t="shared" ca="1" si="14"/>
        <v>0</v>
      </c>
      <c r="G140" s="93">
        <f t="shared" si="15"/>
        <v>28277</v>
      </c>
      <c r="H140" s="89">
        <f>VLOOKUP($A140,[2]MENSAIS!$A$3:$M$1000,8,FALSE)</f>
        <v>0</v>
      </c>
      <c r="I140" s="90">
        <f>VLOOKUP($A140,[2]MENSAIS!$A$3:$M$1000,9,FALSE)</f>
        <v>0</v>
      </c>
      <c r="J140" s="58">
        <f t="shared" ref="J140:J203" ca="1" si="17">IF($F140=1,1,IF(J139&gt;=1,J139+1,0))</f>
        <v>0</v>
      </c>
      <c r="K140" s="94">
        <f t="shared" si="12"/>
        <v>0.16417290703413001</v>
      </c>
      <c r="L140" s="94">
        <f t="shared" si="13"/>
        <v>1.6448238554842263</v>
      </c>
      <c r="M140" s="92">
        <v>138</v>
      </c>
      <c r="N140" s="93">
        <f t="shared" si="16"/>
        <v>28277</v>
      </c>
      <c r="O140" s="94">
        <f>IF(N140&gt;$N$2,1,IF(C140=C141,1*O141,C140*O141/VLOOKUP(N140,Moeda!A$3:D$99,4,1)))</f>
        <v>0.1124634493337133</v>
      </c>
    </row>
    <row r="141" spans="1:15" ht="20.100000000000001" customHeight="1" x14ac:dyDescent="0.2">
      <c r="A141" s="95">
        <v>28307</v>
      </c>
      <c r="B141" s="100">
        <f>VLOOKUP($A141,[2]MENSAIS!$A$3:$G$1000,2,FALSE)</f>
        <v>6.2440400000000063</v>
      </c>
      <c r="C141" s="100">
        <f>VLOOKUP($A141,[2]MENSAIS!$A$3:$G$1000,3,FALSE)</f>
        <v>1.0624404000000001</v>
      </c>
      <c r="D141" s="100">
        <f>VLOOKUP($A141,[2]MENSAIS!$A$3:$G$1000,4,FALSE)</f>
        <v>1.236864329018504</v>
      </c>
      <c r="E141" s="101">
        <f>VLOOKUP($A141,[2]MENSAIS!$A$3:$G$1000,5,FALSE)</f>
        <v>0.10339447171004842</v>
      </c>
      <c r="F141" s="96">
        <f t="shared" ca="1" si="14"/>
        <v>0</v>
      </c>
      <c r="G141" s="93">
        <f t="shared" si="15"/>
        <v>28307</v>
      </c>
      <c r="H141" s="89">
        <f>VLOOKUP($A141,[2]MENSAIS!$A$3:$M$1000,8,FALSE)</f>
        <v>0</v>
      </c>
      <c r="I141" s="90">
        <f>VLOOKUP($A141,[2]MENSAIS!$A$3:$M$1000,9,FALSE)</f>
        <v>0</v>
      </c>
      <c r="J141" s="58">
        <f t="shared" ca="1" si="17"/>
        <v>0</v>
      </c>
      <c r="K141" s="94">
        <f t="shared" ref="K141:K204" si="18">D141-1</f>
        <v>0.23686432901850396</v>
      </c>
      <c r="L141" s="94">
        <f t="shared" ref="L141:L204" si="19">PRODUCT(C130:C141)-1</f>
        <v>1.580768147325351</v>
      </c>
      <c r="M141" s="92">
        <v>139</v>
      </c>
      <c r="N141" s="93">
        <f t="shared" si="16"/>
        <v>28307</v>
      </c>
      <c r="O141" s="94">
        <f>IF(N141&gt;$N$2,1,IF(C141=C142,1*O142,C141*O142/VLOOKUP(N141,Moeda!A$3:D$99,4,1)))</f>
        <v>0.1024847080334423</v>
      </c>
    </row>
    <row r="142" spans="1:15" ht="20.100000000000001" customHeight="1" x14ac:dyDescent="0.2">
      <c r="A142" s="95">
        <v>28338</v>
      </c>
      <c r="B142" s="100">
        <f>VLOOKUP($A142,[2]MENSAIS!$A$3:$G$1000,2,FALSE)</f>
        <v>6.2440400000000063</v>
      </c>
      <c r="C142" s="100">
        <f>VLOOKUP($A142,[2]MENSAIS!$A$3:$G$1000,3,FALSE)</f>
        <v>1.0624404000000001</v>
      </c>
      <c r="D142" s="100">
        <f>VLOOKUP($A142,[2]MENSAIS!$A$3:$G$1000,4,FALSE)</f>
        <v>1.236864329018504</v>
      </c>
      <c r="E142" s="101">
        <f>VLOOKUP($A142,[2]MENSAIS!$A$3:$G$1000,5,FALSE)</f>
        <v>0.10339447171004842</v>
      </c>
      <c r="F142" s="96">
        <f t="shared" ca="1" si="14"/>
        <v>0</v>
      </c>
      <c r="G142" s="93">
        <f t="shared" si="15"/>
        <v>28338</v>
      </c>
      <c r="H142" s="89">
        <f>VLOOKUP($A142,[2]MENSAIS!$A$3:$M$1000,8,FALSE)</f>
        <v>0</v>
      </c>
      <c r="I142" s="90">
        <f>VLOOKUP($A142,[2]MENSAIS!$A$3:$M$1000,9,FALSE)</f>
        <v>0</v>
      </c>
      <c r="J142" s="58">
        <f t="shared" ca="1" si="17"/>
        <v>0</v>
      </c>
      <c r="K142" s="94">
        <f t="shared" si="18"/>
        <v>0.23686432901850396</v>
      </c>
      <c r="L142" s="94">
        <f t="shared" si="19"/>
        <v>1.5182638217809461</v>
      </c>
      <c r="M142" s="92">
        <v>140</v>
      </c>
      <c r="N142" s="93">
        <f t="shared" si="16"/>
        <v>28338</v>
      </c>
      <c r="O142" s="94">
        <f>IF(N142&gt;$N$2,1,IF(C142=C143,1*O143,C142*O143/VLOOKUP(N142,Moeda!A$3:D$99,4,1)))</f>
        <v>0.1024847080334423</v>
      </c>
    </row>
    <row r="143" spans="1:15" ht="20.100000000000001" customHeight="1" x14ac:dyDescent="0.2">
      <c r="A143" s="95">
        <v>28369</v>
      </c>
      <c r="B143" s="100">
        <f>VLOOKUP($A143,[2]MENSAIS!$A$3:$G$1000,2,FALSE)</f>
        <v>6.2440400000000063</v>
      </c>
      <c r="C143" s="100">
        <f>VLOOKUP($A143,[2]MENSAIS!$A$3:$G$1000,3,FALSE)</f>
        <v>1.0624404000000001</v>
      </c>
      <c r="D143" s="100">
        <f>VLOOKUP($A143,[2]MENSAIS!$A$3:$G$1000,4,FALSE)</f>
        <v>1.236864329018504</v>
      </c>
      <c r="E143" s="101">
        <f>VLOOKUP($A143,[2]MENSAIS!$A$3:$G$1000,5,FALSE)</f>
        <v>0.10339447171004842</v>
      </c>
      <c r="F143" s="96">
        <f t="shared" ca="1" si="14"/>
        <v>0</v>
      </c>
      <c r="G143" s="93">
        <f t="shared" si="15"/>
        <v>28369</v>
      </c>
      <c r="H143" s="89">
        <f>VLOOKUP($A143,[2]MENSAIS!$A$3:$M$1000,8,FALSE)</f>
        <v>0</v>
      </c>
      <c r="I143" s="90">
        <f>VLOOKUP($A143,[2]MENSAIS!$A$3:$M$1000,9,FALSE)</f>
        <v>0</v>
      </c>
      <c r="J143" s="58">
        <f t="shared" ca="1" si="17"/>
        <v>0</v>
      </c>
      <c r="K143" s="94">
        <f t="shared" si="18"/>
        <v>0.23686432901850396</v>
      </c>
      <c r="L143" s="94">
        <f t="shared" si="19"/>
        <v>1.4572733054936062</v>
      </c>
      <c r="M143" s="92">
        <v>141</v>
      </c>
      <c r="N143" s="93">
        <f t="shared" si="16"/>
        <v>28369</v>
      </c>
      <c r="O143" s="94">
        <f>IF(N143&gt;$N$2,1,IF(C143=C144,1*O144,C143*O144/VLOOKUP(N143,Moeda!A$3:D$99,4,1)))</f>
        <v>0.1024847080334423</v>
      </c>
    </row>
    <row r="144" spans="1:15" ht="20.100000000000001" customHeight="1" x14ac:dyDescent="0.2">
      <c r="A144" s="95">
        <v>28399</v>
      </c>
      <c r="B144" s="100">
        <f>VLOOKUP($A144,[2]MENSAIS!$A$3:$G$1000,2,FALSE)</f>
        <v>4.917489999999991</v>
      </c>
      <c r="C144" s="100">
        <f>VLOOKUP($A144,[2]MENSAIS!$A$3:$G$1000,3,FALSE)</f>
        <v>1.0491748999999999</v>
      </c>
      <c r="D144" s="100">
        <f>VLOOKUP($A144,[2]MENSAIS!$A$3:$G$1000,4,FALSE)</f>
        <v>1.297687008711556</v>
      </c>
      <c r="E144" s="101">
        <f>VLOOKUP($A144,[2]MENSAIS!$A$3:$G$1000,5,FALSE)</f>
        <v>9.7317902924294306E-2</v>
      </c>
      <c r="F144" s="96">
        <f t="shared" ca="1" si="14"/>
        <v>0</v>
      </c>
      <c r="G144" s="93">
        <f t="shared" si="15"/>
        <v>28399</v>
      </c>
      <c r="H144" s="89">
        <f>VLOOKUP($A144,[2]MENSAIS!$A$3:$M$1000,8,FALSE)</f>
        <v>0</v>
      </c>
      <c r="I144" s="90">
        <f>VLOOKUP($A144,[2]MENSAIS!$A$3:$M$1000,9,FALSE)</f>
        <v>0</v>
      </c>
      <c r="J144" s="58">
        <f t="shared" ca="1" si="17"/>
        <v>0</v>
      </c>
      <c r="K144" s="94">
        <f t="shared" si="18"/>
        <v>0.29768700871155596</v>
      </c>
      <c r="L144" s="94">
        <f t="shared" si="19"/>
        <v>1.3630464870368617</v>
      </c>
      <c r="M144" s="92">
        <v>142</v>
      </c>
      <c r="N144" s="93">
        <f t="shared" si="16"/>
        <v>28399</v>
      </c>
      <c r="O144" s="94">
        <f>IF(N144&gt;$N$2,1,IF(C144=C145,1*O145,C144*O145/VLOOKUP(N144,Moeda!A$3:D$99,4,1)))</f>
        <v>9.6461606724897037E-2</v>
      </c>
    </row>
    <row r="145" spans="1:15" ht="20.100000000000001" customHeight="1" x14ac:dyDescent="0.2">
      <c r="A145" s="95">
        <v>28430</v>
      </c>
      <c r="B145" s="100">
        <f>VLOOKUP($A145,[2]MENSAIS!$A$3:$G$1000,2,FALSE)</f>
        <v>4.917489999999991</v>
      </c>
      <c r="C145" s="100">
        <f>VLOOKUP($A145,[2]MENSAIS!$A$3:$G$1000,3,FALSE)</f>
        <v>1.0491748999999999</v>
      </c>
      <c r="D145" s="100">
        <f>VLOOKUP($A145,[2]MENSAIS!$A$3:$G$1000,4,FALSE)</f>
        <v>1.297687008711556</v>
      </c>
      <c r="E145" s="101">
        <f>VLOOKUP($A145,[2]MENSAIS!$A$3:$G$1000,5,FALSE)</f>
        <v>9.7317902924294306E-2</v>
      </c>
      <c r="F145" s="96">
        <f t="shared" ca="1" si="14"/>
        <v>0</v>
      </c>
      <c r="G145" s="93">
        <f t="shared" si="15"/>
        <v>28430</v>
      </c>
      <c r="H145" s="89">
        <f>VLOOKUP($A145,[2]MENSAIS!$A$3:$M$1000,8,FALSE)</f>
        <v>0</v>
      </c>
      <c r="I145" s="90">
        <f>VLOOKUP($A145,[2]MENSAIS!$A$3:$M$1000,9,FALSE)</f>
        <v>0</v>
      </c>
      <c r="J145" s="58">
        <f t="shared" ca="1" si="17"/>
        <v>0</v>
      </c>
      <c r="K145" s="94">
        <f t="shared" si="18"/>
        <v>0.29768700871155596</v>
      </c>
      <c r="L145" s="94">
        <f t="shared" si="19"/>
        <v>1.2724328984543147</v>
      </c>
      <c r="M145" s="92">
        <v>143</v>
      </c>
      <c r="N145" s="93">
        <f t="shared" si="16"/>
        <v>28430</v>
      </c>
      <c r="O145" s="94">
        <f>IF(N145&gt;$N$2,1,IF(C145=C146,1*O146,C145*O146/VLOOKUP(N145,Moeda!A$3:D$99,4,1)))</f>
        <v>9.6461606724897037E-2</v>
      </c>
    </row>
    <row r="146" spans="1:15" ht="20.100000000000001" customHeight="1" x14ac:dyDescent="0.2">
      <c r="A146" s="95">
        <v>28460</v>
      </c>
      <c r="B146" s="100">
        <f>VLOOKUP($A146,[2]MENSAIS!$A$3:$G$1000,2,FALSE)</f>
        <v>4.917489999999991</v>
      </c>
      <c r="C146" s="100">
        <f>VLOOKUP($A146,[2]MENSAIS!$A$3:$G$1000,3,FALSE)</f>
        <v>1.0491748999999999</v>
      </c>
      <c r="D146" s="100">
        <f>VLOOKUP($A146,[2]MENSAIS!$A$3:$G$1000,4,FALSE)</f>
        <v>1.297687008711556</v>
      </c>
      <c r="E146" s="101">
        <f>VLOOKUP($A146,[2]MENSAIS!$A$3:$G$1000,5,FALSE)</f>
        <v>9.7317902924294306E-2</v>
      </c>
      <c r="F146" s="96">
        <f t="shared" ca="1" si="14"/>
        <v>0</v>
      </c>
      <c r="G146" s="93">
        <f t="shared" si="15"/>
        <v>28460</v>
      </c>
      <c r="H146" s="89">
        <f>VLOOKUP($A146,[2]MENSAIS!$A$3:$M$1000,8,FALSE)</f>
        <v>0</v>
      </c>
      <c r="I146" s="90">
        <f>VLOOKUP($A146,[2]MENSAIS!$A$3:$M$1000,9,FALSE)</f>
        <v>0</v>
      </c>
      <c r="J146" s="58">
        <f t="shared" ca="1" si="17"/>
        <v>0</v>
      </c>
      <c r="K146" s="94">
        <f t="shared" si="18"/>
        <v>0.29768700871155596</v>
      </c>
      <c r="L146" s="94">
        <f t="shared" si="19"/>
        <v>1.1852939865151817</v>
      </c>
      <c r="M146" s="92">
        <v>144</v>
      </c>
      <c r="N146" s="93">
        <f t="shared" si="16"/>
        <v>28460</v>
      </c>
      <c r="O146" s="94">
        <f>IF(N146&gt;$N$2,1,IF(C146=C147,1*O147,C146*O147/VLOOKUP(N146,Moeda!A$3:D$99,4,1)))</f>
        <v>9.6461606724897037E-2</v>
      </c>
    </row>
    <row r="147" spans="1:15" ht="20.100000000000001" customHeight="1" x14ac:dyDescent="0.2">
      <c r="A147" s="95">
        <v>28491</v>
      </c>
      <c r="B147" s="100">
        <f>VLOOKUP($A147,[2]MENSAIS!$A$3:$G$1000,2,FALSE)</f>
        <v>7.1711599999999986</v>
      </c>
      <c r="C147" s="100">
        <f>VLOOKUP($A147,[2]MENSAIS!$A$3:$G$1000,3,FALSE)</f>
        <v>1.0717116</v>
      </c>
      <c r="D147" s="100">
        <f>VLOOKUP($A147,[2]MENSAIS!$A$3:$G$1000,4,FALSE)</f>
        <v>1.0717116</v>
      </c>
      <c r="E147" s="101">
        <f>VLOOKUP($A147,[2]MENSAIS!$A$3:$G$1000,5,FALSE)</f>
        <v>9.2756606095222363E-2</v>
      </c>
      <c r="F147" s="96">
        <f t="shared" ca="1" si="14"/>
        <v>0</v>
      </c>
      <c r="G147" s="93">
        <f t="shared" si="15"/>
        <v>28491</v>
      </c>
      <c r="H147" s="89">
        <f>VLOOKUP($A147,[2]MENSAIS!$A$3:$M$1000,8,FALSE)</f>
        <v>0</v>
      </c>
      <c r="I147" s="90">
        <f>VLOOKUP($A147,[2]MENSAIS!$A$3:$M$1000,9,FALSE)</f>
        <v>0</v>
      </c>
      <c r="J147" s="58">
        <f t="shared" ca="1" si="17"/>
        <v>0</v>
      </c>
      <c r="K147" s="94">
        <f t="shared" si="18"/>
        <v>7.1711599999999986E-2</v>
      </c>
      <c r="L147" s="94">
        <f t="shared" si="19"/>
        <v>1.2076114879247228</v>
      </c>
      <c r="M147" s="92">
        <v>145</v>
      </c>
      <c r="N147" s="93">
        <f t="shared" si="16"/>
        <v>28491</v>
      </c>
      <c r="O147" s="94">
        <f>IF(N147&gt;$N$2,1,IF(C147=C148,1*O148,C147*O148/VLOOKUP(N147,Moeda!A$3:D$99,4,1)))</f>
        <v>9.1940444557811141E-2</v>
      </c>
    </row>
    <row r="148" spans="1:15" ht="20.100000000000001" customHeight="1" x14ac:dyDescent="0.2">
      <c r="A148" s="95">
        <v>28522</v>
      </c>
      <c r="B148" s="100">
        <f>VLOOKUP($A148,[2]MENSAIS!$A$3:$G$1000,2,FALSE)</f>
        <v>7.1711599999999986</v>
      </c>
      <c r="C148" s="100">
        <f>VLOOKUP($A148,[2]MENSAIS!$A$3:$G$1000,3,FALSE)</f>
        <v>1.0717116</v>
      </c>
      <c r="D148" s="100">
        <f>VLOOKUP($A148,[2]MENSAIS!$A$3:$G$1000,4,FALSE)</f>
        <v>1.0717116</v>
      </c>
      <c r="E148" s="101">
        <f>VLOOKUP($A148,[2]MENSAIS!$A$3:$G$1000,5,FALSE)</f>
        <v>9.2756606095222363E-2</v>
      </c>
      <c r="F148" s="96">
        <f t="shared" ca="1" si="14"/>
        <v>0</v>
      </c>
      <c r="G148" s="93">
        <f t="shared" si="15"/>
        <v>28522</v>
      </c>
      <c r="H148" s="89">
        <f>VLOOKUP($A148,[2]MENSAIS!$A$3:$M$1000,8,FALSE)</f>
        <v>0</v>
      </c>
      <c r="I148" s="90">
        <f>VLOOKUP($A148,[2]MENSAIS!$A$3:$M$1000,9,FALSE)</f>
        <v>0</v>
      </c>
      <c r="J148" s="58">
        <f t="shared" ca="1" si="17"/>
        <v>0</v>
      </c>
      <c r="K148" s="94">
        <f t="shared" si="18"/>
        <v>7.1711599999999986E-2</v>
      </c>
      <c r="L148" s="94">
        <f t="shared" si="19"/>
        <v>1.2301569087227961</v>
      </c>
      <c r="M148" s="92">
        <v>146</v>
      </c>
      <c r="N148" s="93">
        <f t="shared" si="16"/>
        <v>28522</v>
      </c>
      <c r="O148" s="94">
        <f>IF(N148&gt;$N$2,1,IF(C148=C149,1*O149,C148*O149/VLOOKUP(N148,Moeda!A$3:D$99,4,1)))</f>
        <v>9.1940444557811141E-2</v>
      </c>
    </row>
    <row r="149" spans="1:15" ht="20.100000000000001" customHeight="1" x14ac:dyDescent="0.2">
      <c r="A149" s="95">
        <v>28550</v>
      </c>
      <c r="B149" s="100">
        <f>VLOOKUP($A149,[2]MENSAIS!$A$3:$G$1000,2,FALSE)</f>
        <v>7.1711599999999986</v>
      </c>
      <c r="C149" s="100">
        <f>VLOOKUP($A149,[2]MENSAIS!$A$3:$G$1000,3,FALSE)</f>
        <v>1.0717116</v>
      </c>
      <c r="D149" s="100">
        <f>VLOOKUP($A149,[2]MENSAIS!$A$3:$G$1000,4,FALSE)</f>
        <v>1.0717116</v>
      </c>
      <c r="E149" s="101">
        <f>VLOOKUP($A149,[2]MENSAIS!$A$3:$G$1000,5,FALSE)</f>
        <v>9.2756606095222363E-2</v>
      </c>
      <c r="F149" s="96">
        <f t="shared" ca="1" si="14"/>
        <v>0</v>
      </c>
      <c r="G149" s="93">
        <f t="shared" si="15"/>
        <v>28550</v>
      </c>
      <c r="H149" s="89">
        <f>VLOOKUP($A149,[2]MENSAIS!$A$3:$M$1000,8,FALSE)</f>
        <v>0</v>
      </c>
      <c r="I149" s="90">
        <f>VLOOKUP($A149,[2]MENSAIS!$A$3:$M$1000,9,FALSE)</f>
        <v>0</v>
      </c>
      <c r="J149" s="58">
        <f t="shared" ca="1" si="17"/>
        <v>0</v>
      </c>
      <c r="K149" s="94">
        <f t="shared" si="18"/>
        <v>7.1711599999999986E-2</v>
      </c>
      <c r="L149" s="94">
        <f t="shared" si="19"/>
        <v>1.2529325765556121</v>
      </c>
      <c r="M149" s="92">
        <v>147</v>
      </c>
      <c r="N149" s="93">
        <f t="shared" si="16"/>
        <v>28550</v>
      </c>
      <c r="O149" s="94">
        <f>IF(N149&gt;$N$2,1,IF(C149=C150,1*O150,C149*O150/VLOOKUP(N149,Moeda!A$3:D$99,4,1)))</f>
        <v>9.1940444557811141E-2</v>
      </c>
    </row>
    <row r="150" spans="1:15" ht="20.100000000000001" customHeight="1" x14ac:dyDescent="0.2">
      <c r="A150" s="95">
        <v>28581</v>
      </c>
      <c r="B150" s="100">
        <f>VLOOKUP($A150,[2]MENSAIS!$A$3:$G$1000,2,FALSE)</f>
        <v>9.2516400000000054</v>
      </c>
      <c r="C150" s="100">
        <f>VLOOKUP($A150,[2]MENSAIS!$A$3:$G$1000,3,FALSE)</f>
        <v>1.0925164000000001</v>
      </c>
      <c r="D150" s="100">
        <f>VLOOKUP($A150,[2]MENSAIS!$A$3:$G$1000,4,FALSE)</f>
        <v>1.1708624990702401</v>
      </c>
      <c r="E150" s="101">
        <f>VLOOKUP($A150,[2]MENSAIS!$A$3:$G$1000,5,FALSE)</f>
        <v>8.6549969315646458E-2</v>
      </c>
      <c r="F150" s="96">
        <f t="shared" ca="1" si="14"/>
        <v>0</v>
      </c>
      <c r="G150" s="93">
        <f t="shared" si="15"/>
        <v>28581</v>
      </c>
      <c r="H150" s="89">
        <f>VLOOKUP($A150,[2]MENSAIS!$A$3:$M$1000,8,FALSE)</f>
        <v>0</v>
      </c>
      <c r="I150" s="90">
        <f>VLOOKUP($A150,[2]MENSAIS!$A$3:$M$1000,9,FALSE)</f>
        <v>0</v>
      </c>
      <c r="J150" s="58">
        <f t="shared" ca="1" si="17"/>
        <v>0</v>
      </c>
      <c r="K150" s="94">
        <f t="shared" si="18"/>
        <v>0.17086249907024009</v>
      </c>
      <c r="L150" s="94">
        <f t="shared" si="19"/>
        <v>1.2429718778787739</v>
      </c>
      <c r="M150" s="92">
        <v>148</v>
      </c>
      <c r="N150" s="93">
        <f t="shared" si="16"/>
        <v>28581</v>
      </c>
      <c r="O150" s="94">
        <f>IF(N150&gt;$N$2,1,IF(C150=C151,1*O151,C150*O151/VLOOKUP(N150,Moeda!A$3:D$99,4,1)))</f>
        <v>8.5788419718337602E-2</v>
      </c>
    </row>
    <row r="151" spans="1:15" ht="20.100000000000001" customHeight="1" x14ac:dyDescent="0.2">
      <c r="A151" s="95">
        <v>28611</v>
      </c>
      <c r="B151" s="100">
        <f>VLOOKUP($A151,[2]MENSAIS!$A$3:$G$1000,2,FALSE)</f>
        <v>9.2516400000000054</v>
      </c>
      <c r="C151" s="100">
        <f>VLOOKUP($A151,[2]MENSAIS!$A$3:$G$1000,3,FALSE)</f>
        <v>1.0925164000000001</v>
      </c>
      <c r="D151" s="100">
        <f>VLOOKUP($A151,[2]MENSAIS!$A$3:$G$1000,4,FALSE)</f>
        <v>1.1708624990702401</v>
      </c>
      <c r="E151" s="101">
        <f>VLOOKUP($A151,[2]MENSAIS!$A$3:$G$1000,5,FALSE)</f>
        <v>8.6549969315646458E-2</v>
      </c>
      <c r="F151" s="96">
        <f t="shared" ca="1" si="14"/>
        <v>0</v>
      </c>
      <c r="G151" s="93">
        <f t="shared" si="15"/>
        <v>28611</v>
      </c>
      <c r="H151" s="89">
        <f>VLOOKUP($A151,[2]MENSAIS!$A$3:$M$1000,8,FALSE)</f>
        <v>0</v>
      </c>
      <c r="I151" s="90">
        <f>VLOOKUP($A151,[2]MENSAIS!$A$3:$M$1000,9,FALSE)</f>
        <v>0</v>
      </c>
      <c r="J151" s="58">
        <f t="shared" ca="1" si="17"/>
        <v>0</v>
      </c>
      <c r="K151" s="94">
        <f t="shared" si="18"/>
        <v>0.17086249907024009</v>
      </c>
      <c r="L151" s="94">
        <f t="shared" si="19"/>
        <v>1.233055217589575</v>
      </c>
      <c r="M151" s="92">
        <v>149</v>
      </c>
      <c r="N151" s="93">
        <f t="shared" si="16"/>
        <v>28611</v>
      </c>
      <c r="O151" s="94">
        <f>IF(N151&gt;$N$2,1,IF(C151=C152,1*O152,C151*O152/VLOOKUP(N151,Moeda!A$3:D$99,4,1)))</f>
        <v>8.5788419718337602E-2</v>
      </c>
    </row>
    <row r="152" spans="1:15" ht="20.100000000000001" customHeight="1" x14ac:dyDescent="0.2">
      <c r="A152" s="95">
        <v>28642</v>
      </c>
      <c r="B152" s="100">
        <f>VLOOKUP($A152,[2]MENSAIS!$A$3:$G$1000,2,FALSE)</f>
        <v>9.2516400000000054</v>
      </c>
      <c r="C152" s="100">
        <f>VLOOKUP($A152,[2]MENSAIS!$A$3:$G$1000,3,FALSE)</f>
        <v>1.0925164000000001</v>
      </c>
      <c r="D152" s="100">
        <f>VLOOKUP($A152,[2]MENSAIS!$A$3:$G$1000,4,FALSE)</f>
        <v>1.1708624990702401</v>
      </c>
      <c r="E152" s="101">
        <f>VLOOKUP($A152,[2]MENSAIS!$A$3:$G$1000,5,FALSE)</f>
        <v>8.6549969315646458E-2</v>
      </c>
      <c r="F152" s="96">
        <f t="shared" ca="1" si="14"/>
        <v>0</v>
      </c>
      <c r="G152" s="93">
        <f t="shared" si="15"/>
        <v>28642</v>
      </c>
      <c r="H152" s="89">
        <f>VLOOKUP($A152,[2]MENSAIS!$A$3:$M$1000,8,FALSE)</f>
        <v>0</v>
      </c>
      <c r="I152" s="90">
        <f>VLOOKUP($A152,[2]MENSAIS!$A$3:$M$1000,9,FALSE)</f>
        <v>0</v>
      </c>
      <c r="J152" s="58">
        <f t="shared" ca="1" si="17"/>
        <v>0</v>
      </c>
      <c r="K152" s="94">
        <f t="shared" si="18"/>
        <v>0.17086249907024009</v>
      </c>
      <c r="L152" s="94">
        <f t="shared" si="19"/>
        <v>1.2231824009848467</v>
      </c>
      <c r="M152" s="92">
        <v>150</v>
      </c>
      <c r="N152" s="93">
        <f t="shared" si="16"/>
        <v>28642</v>
      </c>
      <c r="O152" s="94">
        <f>IF(N152&gt;$N$2,1,IF(C152=C153,1*O153,C152*O153/VLOOKUP(N152,Moeda!A$3:D$99,4,1)))</f>
        <v>8.5788419718337602E-2</v>
      </c>
    </row>
    <row r="153" spans="1:15" ht="20.100000000000001" customHeight="1" x14ac:dyDescent="0.2">
      <c r="A153" s="95">
        <v>28672</v>
      </c>
      <c r="B153" s="100">
        <f>VLOOKUP($A153,[2]MENSAIS!$A$3:$G$1000,2,FALSE)</f>
        <v>8.6905299999999954</v>
      </c>
      <c r="C153" s="100">
        <f>VLOOKUP($A153,[2]MENSAIS!$A$3:$G$1000,3,FALSE)</f>
        <v>1.0869053</v>
      </c>
      <c r="D153" s="100">
        <f>VLOOKUP($A153,[2]MENSAIS!$A$3:$G$1000,4,FALSE)</f>
        <v>1.2726166558106891</v>
      </c>
      <c r="E153" s="101">
        <f>VLOOKUP($A153,[2]MENSAIS!$A$3:$G$1000,5,FALSE)</f>
        <v>7.9220750659346126E-2</v>
      </c>
      <c r="F153" s="96">
        <f t="shared" ca="1" si="14"/>
        <v>0</v>
      </c>
      <c r="G153" s="93">
        <f t="shared" si="15"/>
        <v>28672</v>
      </c>
      <c r="H153" s="89">
        <f>VLOOKUP($A153,[2]MENSAIS!$A$3:$M$1000,8,FALSE)</f>
        <v>0</v>
      </c>
      <c r="I153" s="90">
        <f>VLOOKUP($A153,[2]MENSAIS!$A$3:$M$1000,9,FALSE)</f>
        <v>0</v>
      </c>
      <c r="J153" s="58">
        <f t="shared" ca="1" si="17"/>
        <v>0</v>
      </c>
      <c r="K153" s="94">
        <f t="shared" si="18"/>
        <v>0.27261665581068906</v>
      </c>
      <c r="L153" s="94">
        <f t="shared" si="19"/>
        <v>1.2743757998068919</v>
      </c>
      <c r="M153" s="92">
        <v>151</v>
      </c>
      <c r="N153" s="93">
        <f t="shared" si="16"/>
        <v>28672</v>
      </c>
      <c r="O153" s="94">
        <f>IF(N153&gt;$N$2,1,IF(C153=C154,1*O154,C153*O154/VLOOKUP(N153,Moeda!A$3:D$99,4,1)))</f>
        <v>7.8523690553604142E-2</v>
      </c>
    </row>
    <row r="154" spans="1:15" ht="20.100000000000001" customHeight="1" x14ac:dyDescent="0.2">
      <c r="A154" s="95">
        <v>28703</v>
      </c>
      <c r="B154" s="100">
        <f>VLOOKUP($A154,[2]MENSAIS!$A$3:$G$1000,2,FALSE)</f>
        <v>8.6905299999999954</v>
      </c>
      <c r="C154" s="100">
        <f>VLOOKUP($A154,[2]MENSAIS!$A$3:$G$1000,3,FALSE)</f>
        <v>1.0869053</v>
      </c>
      <c r="D154" s="100">
        <f>VLOOKUP($A154,[2]MENSAIS!$A$3:$G$1000,4,FALSE)</f>
        <v>1.2726166558106891</v>
      </c>
      <c r="E154" s="101">
        <f>VLOOKUP($A154,[2]MENSAIS!$A$3:$G$1000,5,FALSE)</f>
        <v>7.9220750659346126E-2</v>
      </c>
      <c r="F154" s="96">
        <f t="shared" ca="1" si="14"/>
        <v>0</v>
      </c>
      <c r="G154" s="93">
        <f t="shared" si="15"/>
        <v>28703</v>
      </c>
      <c r="H154" s="89">
        <f>VLOOKUP($A154,[2]MENSAIS!$A$3:$M$1000,8,FALSE)</f>
        <v>0</v>
      </c>
      <c r="I154" s="90">
        <f>VLOOKUP($A154,[2]MENSAIS!$A$3:$M$1000,9,FALSE)</f>
        <v>0</v>
      </c>
      <c r="J154" s="58">
        <f t="shared" ca="1" si="17"/>
        <v>0</v>
      </c>
      <c r="K154" s="94">
        <f t="shared" si="18"/>
        <v>0.27261665581068906</v>
      </c>
      <c r="L154" s="94">
        <f t="shared" si="19"/>
        <v>1.3267480331149395</v>
      </c>
      <c r="M154" s="92">
        <v>152</v>
      </c>
      <c r="N154" s="93">
        <f t="shared" si="16"/>
        <v>28703</v>
      </c>
      <c r="O154" s="94">
        <f>IF(N154&gt;$N$2,1,IF(C154=C155,1*O155,C154*O155/VLOOKUP(N154,Moeda!A$3:D$99,4,1)))</f>
        <v>7.8523690553604142E-2</v>
      </c>
    </row>
    <row r="155" spans="1:15" ht="20.100000000000001" customHeight="1" x14ac:dyDescent="0.2">
      <c r="A155" s="95">
        <v>28734</v>
      </c>
      <c r="B155" s="100">
        <f>VLOOKUP($A155,[2]MENSAIS!$A$3:$G$1000,2,FALSE)</f>
        <v>8.6905299999999954</v>
      </c>
      <c r="C155" s="100">
        <f>VLOOKUP($A155,[2]MENSAIS!$A$3:$G$1000,3,FALSE)</f>
        <v>1.0869053</v>
      </c>
      <c r="D155" s="100">
        <f>VLOOKUP($A155,[2]MENSAIS!$A$3:$G$1000,4,FALSE)</f>
        <v>1.2726166558106891</v>
      </c>
      <c r="E155" s="101">
        <f>VLOOKUP($A155,[2]MENSAIS!$A$3:$G$1000,5,FALSE)</f>
        <v>7.9220750659346126E-2</v>
      </c>
      <c r="F155" s="96">
        <f t="shared" ca="1" si="14"/>
        <v>0</v>
      </c>
      <c r="G155" s="93">
        <f t="shared" si="15"/>
        <v>28734</v>
      </c>
      <c r="H155" s="89">
        <f>VLOOKUP($A155,[2]MENSAIS!$A$3:$M$1000,8,FALSE)</f>
        <v>0</v>
      </c>
      <c r="I155" s="90">
        <f>VLOOKUP($A155,[2]MENSAIS!$A$3:$M$1000,9,FALSE)</f>
        <v>0</v>
      </c>
      <c r="J155" s="58">
        <f t="shared" ca="1" si="17"/>
        <v>0</v>
      </c>
      <c r="K155" s="94">
        <f t="shared" si="18"/>
        <v>0.27261665581068906</v>
      </c>
      <c r="L155" s="94">
        <f t="shared" si="19"/>
        <v>1.3803262460249099</v>
      </c>
      <c r="M155" s="92">
        <v>153</v>
      </c>
      <c r="N155" s="93">
        <f t="shared" si="16"/>
        <v>28734</v>
      </c>
      <c r="O155" s="94">
        <f>IF(N155&gt;$N$2,1,IF(C155=C156,1*O156,C155*O156/VLOOKUP(N155,Moeda!A$3:D$99,4,1)))</f>
        <v>7.8523690553604142E-2</v>
      </c>
    </row>
    <row r="156" spans="1:15" ht="20.100000000000001" customHeight="1" x14ac:dyDescent="0.2">
      <c r="A156" s="95">
        <v>28764</v>
      </c>
      <c r="B156" s="100">
        <f>VLOOKUP($A156,[2]MENSAIS!$A$3:$G$1000,2,FALSE)</f>
        <v>7.7581700000000087</v>
      </c>
      <c r="C156" s="100">
        <f>VLOOKUP($A156,[2]MENSAIS!$A$3:$G$1000,3,FALSE)</f>
        <v>1.0775817000000001</v>
      </c>
      <c r="D156" s="100">
        <f>VLOOKUP($A156,[2]MENSAIS!$A$3:$G$1000,4,FALSE)</f>
        <v>1.3713484194167973</v>
      </c>
      <c r="E156" s="101">
        <f>VLOOKUP($A156,[2]MENSAIS!$A$3:$G$1000,5,FALSE)</f>
        <v>7.2886525311217198E-2</v>
      </c>
      <c r="F156" s="96">
        <f t="shared" ca="1" si="14"/>
        <v>0</v>
      </c>
      <c r="G156" s="93">
        <f t="shared" si="15"/>
        <v>28764</v>
      </c>
      <c r="H156" s="89">
        <f>VLOOKUP($A156,[2]MENSAIS!$A$3:$M$1000,8,FALSE)</f>
        <v>0</v>
      </c>
      <c r="I156" s="90">
        <f>VLOOKUP($A156,[2]MENSAIS!$A$3:$M$1000,9,FALSE)</f>
        <v>0</v>
      </c>
      <c r="J156" s="58">
        <f t="shared" ca="1" si="17"/>
        <v>0</v>
      </c>
      <c r="K156" s="94">
        <f t="shared" si="18"/>
        <v>0.3713484194167973</v>
      </c>
      <c r="L156" s="94">
        <f t="shared" si="19"/>
        <v>1.444774463005301</v>
      </c>
      <c r="M156" s="92">
        <v>154</v>
      </c>
      <c r="N156" s="93">
        <f t="shared" si="16"/>
        <v>28764</v>
      </c>
      <c r="O156" s="94">
        <f>IF(N156&gt;$N$2,1,IF(C156=C157,1*O157,C156*O157/VLOOKUP(N156,Moeda!A$3:D$99,4,1)))</f>
        <v>7.2245199792110817E-2</v>
      </c>
    </row>
    <row r="157" spans="1:15" ht="20.100000000000001" customHeight="1" x14ac:dyDescent="0.2">
      <c r="A157" s="95">
        <v>28795</v>
      </c>
      <c r="B157" s="100">
        <f>VLOOKUP($A157,[2]MENSAIS!$A$3:$G$1000,2,FALSE)</f>
        <v>7.7581700000000087</v>
      </c>
      <c r="C157" s="100">
        <f>VLOOKUP($A157,[2]MENSAIS!$A$3:$G$1000,3,FALSE)</f>
        <v>1.0775817000000001</v>
      </c>
      <c r="D157" s="100">
        <f>VLOOKUP($A157,[2]MENSAIS!$A$3:$G$1000,4,FALSE)</f>
        <v>1.3713484194167973</v>
      </c>
      <c r="E157" s="101">
        <f>VLOOKUP($A157,[2]MENSAIS!$A$3:$G$1000,5,FALSE)</f>
        <v>7.2886525311217198E-2</v>
      </c>
      <c r="F157" s="96">
        <f t="shared" ca="1" si="14"/>
        <v>0</v>
      </c>
      <c r="G157" s="93">
        <f t="shared" si="15"/>
        <v>28795</v>
      </c>
      <c r="H157" s="89">
        <f>VLOOKUP($A157,[2]MENSAIS!$A$3:$M$1000,8,FALSE)</f>
        <v>0</v>
      </c>
      <c r="I157" s="90">
        <f>VLOOKUP($A157,[2]MENSAIS!$A$3:$M$1000,9,FALSE)</f>
        <v>0</v>
      </c>
      <c r="J157" s="58">
        <f t="shared" ca="1" si="17"/>
        <v>0</v>
      </c>
      <c r="K157" s="94">
        <f t="shared" si="18"/>
        <v>0.3713484194167973</v>
      </c>
      <c r="L157" s="94">
        <f t="shared" si="19"/>
        <v>1.5109676393915255</v>
      </c>
      <c r="M157" s="92">
        <v>155</v>
      </c>
      <c r="N157" s="93">
        <f t="shared" si="16"/>
        <v>28795</v>
      </c>
      <c r="O157" s="94">
        <f>IF(N157&gt;$N$2,1,IF(C157=C158,1*O158,C157*O158/VLOOKUP(N157,Moeda!A$3:D$99,4,1)))</f>
        <v>7.2245199792110817E-2</v>
      </c>
    </row>
    <row r="158" spans="1:15" ht="20.100000000000001" customHeight="1" x14ac:dyDescent="0.2">
      <c r="A158" s="95">
        <v>28825</v>
      </c>
      <c r="B158" s="100">
        <f>VLOOKUP($A158,[2]MENSAIS!$A$3:$G$1000,2,FALSE)</f>
        <v>7.7581700000000087</v>
      </c>
      <c r="C158" s="100">
        <f>VLOOKUP($A158,[2]MENSAIS!$A$3:$G$1000,3,FALSE)</f>
        <v>1.0775817000000001</v>
      </c>
      <c r="D158" s="100">
        <f>VLOOKUP($A158,[2]MENSAIS!$A$3:$G$1000,4,FALSE)</f>
        <v>1.3713484194167973</v>
      </c>
      <c r="E158" s="101">
        <f>VLOOKUP($A158,[2]MENSAIS!$A$3:$G$1000,5,FALSE)</f>
        <v>7.2886525311217198E-2</v>
      </c>
      <c r="F158" s="96">
        <f t="shared" ca="1" si="14"/>
        <v>0</v>
      </c>
      <c r="G158" s="93">
        <f t="shared" si="15"/>
        <v>28825</v>
      </c>
      <c r="H158" s="89">
        <f>VLOOKUP($A158,[2]MENSAIS!$A$3:$M$1000,8,FALSE)</f>
        <v>0</v>
      </c>
      <c r="I158" s="90">
        <f>VLOOKUP($A158,[2]MENSAIS!$A$3:$M$1000,9,FALSE)</f>
        <v>0</v>
      </c>
      <c r="J158" s="58">
        <f t="shared" ca="1" si="17"/>
        <v>0</v>
      </c>
      <c r="K158" s="94">
        <f t="shared" si="18"/>
        <v>0.3713484194167973</v>
      </c>
      <c r="L158" s="94">
        <f t="shared" si="19"/>
        <v>1.5789530206074383</v>
      </c>
      <c r="M158" s="92">
        <v>156</v>
      </c>
      <c r="N158" s="93">
        <f t="shared" si="16"/>
        <v>28825</v>
      </c>
      <c r="O158" s="94">
        <f>IF(N158&gt;$N$2,1,IF(C158=C159,1*O159,C158*O159/VLOOKUP(N158,Moeda!A$3:D$99,4,1)))</f>
        <v>7.2245199792110817E-2</v>
      </c>
    </row>
    <row r="159" spans="1:15" ht="20.100000000000001" customHeight="1" x14ac:dyDescent="0.2">
      <c r="A159" s="95">
        <v>28856</v>
      </c>
      <c r="B159" s="100">
        <f>VLOOKUP($A159,[2]MENSAIS!$A$3:$G$1000,2,FALSE)</f>
        <v>7.248600000000005</v>
      </c>
      <c r="C159" s="100">
        <f>VLOOKUP($A159,[2]MENSAIS!$A$3:$G$1000,3,FALSE)</f>
        <v>1.0724860000000001</v>
      </c>
      <c r="D159" s="100">
        <f>VLOOKUP($A159,[2]MENSAIS!$A$3:$G$1000,4,FALSE)</f>
        <v>1.0724860000000001</v>
      </c>
      <c r="E159" s="101">
        <f>VLOOKUP($A159,[2]MENSAIS!$A$3:$G$1000,5,FALSE)</f>
        <v>6.7638978382072737E-2</v>
      </c>
      <c r="F159" s="96">
        <f t="shared" ca="1" si="14"/>
        <v>0</v>
      </c>
      <c r="G159" s="93">
        <f t="shared" si="15"/>
        <v>28856</v>
      </c>
      <c r="H159" s="89">
        <f>VLOOKUP($A159,[2]MENSAIS!$A$3:$M$1000,8,FALSE)</f>
        <v>0</v>
      </c>
      <c r="I159" s="90">
        <f>VLOOKUP($A159,[2]MENSAIS!$A$3:$M$1000,9,FALSE)</f>
        <v>0</v>
      </c>
      <c r="J159" s="58">
        <f t="shared" ca="1" si="17"/>
        <v>0</v>
      </c>
      <c r="K159" s="94">
        <f t="shared" si="18"/>
        <v>7.248600000000005E-2</v>
      </c>
      <c r="L159" s="94">
        <f t="shared" si="19"/>
        <v>1.5808165268148535</v>
      </c>
      <c r="M159" s="92">
        <v>157</v>
      </c>
      <c r="N159" s="93">
        <f t="shared" si="16"/>
        <v>28856</v>
      </c>
      <c r="O159" s="94">
        <f>IF(N159&gt;$N$2,1,IF(C159=C160,1*O160,C159*O160/VLOOKUP(N159,Moeda!A$3:D$99,4,1)))</f>
        <v>6.7043825811175906E-2</v>
      </c>
    </row>
    <row r="160" spans="1:15" ht="20.100000000000001" customHeight="1" x14ac:dyDescent="0.2">
      <c r="A160" s="95">
        <v>28887</v>
      </c>
      <c r="B160" s="100">
        <f>VLOOKUP($A160,[2]MENSAIS!$A$3:$G$1000,2,FALSE)</f>
        <v>7.248600000000005</v>
      </c>
      <c r="C160" s="100">
        <f>VLOOKUP($A160,[2]MENSAIS!$A$3:$G$1000,3,FALSE)</f>
        <v>1.0724860000000001</v>
      </c>
      <c r="D160" s="100">
        <f>VLOOKUP($A160,[2]MENSAIS!$A$3:$G$1000,4,FALSE)</f>
        <v>1.0724860000000001</v>
      </c>
      <c r="E160" s="101">
        <f>VLOOKUP($A160,[2]MENSAIS!$A$3:$G$1000,5,FALSE)</f>
        <v>6.7638978382072737E-2</v>
      </c>
      <c r="F160" s="96">
        <f t="shared" ca="1" si="14"/>
        <v>0</v>
      </c>
      <c r="G160" s="93">
        <f t="shared" si="15"/>
        <v>28887</v>
      </c>
      <c r="H160" s="89">
        <f>VLOOKUP($A160,[2]MENSAIS!$A$3:$M$1000,8,FALSE)</f>
        <v>0</v>
      </c>
      <c r="I160" s="90">
        <f>VLOOKUP($A160,[2]MENSAIS!$A$3:$M$1000,9,FALSE)</f>
        <v>0</v>
      </c>
      <c r="J160" s="58">
        <f t="shared" ca="1" si="17"/>
        <v>0</v>
      </c>
      <c r="K160" s="94">
        <f t="shared" si="18"/>
        <v>7.248600000000005E-2</v>
      </c>
      <c r="L160" s="94">
        <f t="shared" si="19"/>
        <v>1.582681379559161</v>
      </c>
      <c r="M160" s="92">
        <v>158</v>
      </c>
      <c r="N160" s="93">
        <f t="shared" si="16"/>
        <v>28887</v>
      </c>
      <c r="O160" s="94">
        <f>IF(N160&gt;$N$2,1,IF(C160=C161,1*O161,C160*O161/VLOOKUP(N160,Moeda!A$3:D$99,4,1)))</f>
        <v>6.7043825811175906E-2</v>
      </c>
    </row>
    <row r="161" spans="1:18" ht="20.100000000000001" customHeight="1" x14ac:dyDescent="0.2">
      <c r="A161" s="95">
        <v>28915</v>
      </c>
      <c r="B161" s="100">
        <f>VLOOKUP($A161,[2]MENSAIS!$A$3:$G$1000,2,FALSE)</f>
        <v>7.248600000000005</v>
      </c>
      <c r="C161" s="100">
        <f>VLOOKUP($A161,[2]MENSAIS!$A$3:$G$1000,3,FALSE)</f>
        <v>1.0724860000000001</v>
      </c>
      <c r="D161" s="100">
        <f>VLOOKUP($A161,[2]MENSAIS!$A$3:$G$1000,4,FALSE)</f>
        <v>1.0724860000000001</v>
      </c>
      <c r="E161" s="101">
        <f>VLOOKUP($A161,[2]MENSAIS!$A$3:$G$1000,5,FALSE)</f>
        <v>6.7638978382072737E-2</v>
      </c>
      <c r="F161" s="96">
        <f t="shared" ca="1" si="14"/>
        <v>0</v>
      </c>
      <c r="G161" s="93">
        <f t="shared" si="15"/>
        <v>28915</v>
      </c>
      <c r="H161" s="89">
        <f>VLOOKUP($A161,[2]MENSAIS!$A$3:$M$1000,8,FALSE)</f>
        <v>0</v>
      </c>
      <c r="I161" s="90">
        <f>VLOOKUP($A161,[2]MENSAIS!$A$3:$M$1000,9,FALSE)</f>
        <v>0</v>
      </c>
      <c r="J161" s="58">
        <f t="shared" ca="1" si="17"/>
        <v>0</v>
      </c>
      <c r="K161" s="94">
        <f t="shared" si="18"/>
        <v>7.248600000000005E-2</v>
      </c>
      <c r="L161" s="94">
        <f t="shared" si="19"/>
        <v>1.5845475798133433</v>
      </c>
      <c r="M161" s="92">
        <v>159</v>
      </c>
      <c r="N161" s="93">
        <f t="shared" si="16"/>
        <v>28915</v>
      </c>
      <c r="O161" s="94">
        <f>IF(N161&gt;$N$2,1,IF(C161=C162,1*O162,C161*O162/VLOOKUP(N161,Moeda!A$3:D$99,4,1)))</f>
        <v>6.7043825811175906E-2</v>
      </c>
    </row>
    <row r="162" spans="1:18" ht="20.100000000000001" customHeight="1" x14ac:dyDescent="0.2">
      <c r="A162" s="95">
        <v>28946</v>
      </c>
      <c r="B162" s="100">
        <f>VLOOKUP($A162,[2]MENSAIS!$A$3:$G$1000,2,FALSE)</f>
        <v>11.294939999999997</v>
      </c>
      <c r="C162" s="100">
        <f>VLOOKUP($A162,[2]MENSAIS!$A$3:$G$1000,3,FALSE)</f>
        <v>1.1129494</v>
      </c>
      <c r="D162" s="100">
        <f>VLOOKUP($A162,[2]MENSAIS!$A$3:$G$1000,4,FALSE)</f>
        <v>1.1936226502084</v>
      </c>
      <c r="E162" s="101">
        <f>VLOOKUP($A162,[2]MENSAIS!$A$3:$G$1000,5,FALSE)</f>
        <v>6.3067469768437759E-2</v>
      </c>
      <c r="F162" s="96">
        <f t="shared" ca="1" si="14"/>
        <v>0</v>
      </c>
      <c r="G162" s="93">
        <f t="shared" si="15"/>
        <v>28946</v>
      </c>
      <c r="H162" s="89">
        <f>VLOOKUP($A162,[2]MENSAIS!$A$3:$M$1000,8,FALSE)</f>
        <v>0</v>
      </c>
      <c r="I162" s="90">
        <f>VLOOKUP($A162,[2]MENSAIS!$A$3:$M$1000,9,FALSE)</f>
        <v>0</v>
      </c>
      <c r="J162" s="58">
        <f t="shared" ca="1" si="17"/>
        <v>0</v>
      </c>
      <c r="K162" s="94">
        <f t="shared" si="18"/>
        <v>0.19362265020839997</v>
      </c>
      <c r="L162" s="94">
        <f t="shared" si="19"/>
        <v>1.6328855825182234</v>
      </c>
      <c r="M162" s="92">
        <v>160</v>
      </c>
      <c r="N162" s="93">
        <f t="shared" si="16"/>
        <v>28946</v>
      </c>
      <c r="O162" s="94">
        <f>IF(N162&gt;$N$2,1,IF(C162=C163,1*O163,C162*O163/VLOOKUP(N162,Moeda!A$3:D$99,4,1)))</f>
        <v>6.2512541712596625E-2</v>
      </c>
    </row>
    <row r="163" spans="1:18" ht="20.100000000000001" customHeight="1" x14ac:dyDescent="0.2">
      <c r="A163" s="95">
        <v>28976</v>
      </c>
      <c r="B163" s="100">
        <f>VLOOKUP($A163,[2]MENSAIS!$A$3:$G$1000,2,FALSE)</f>
        <v>11.294939999999997</v>
      </c>
      <c r="C163" s="100">
        <f>VLOOKUP($A163,[2]MENSAIS!$A$3:$G$1000,3,FALSE)</f>
        <v>1.1129494</v>
      </c>
      <c r="D163" s="100">
        <f>VLOOKUP($A163,[2]MENSAIS!$A$3:$G$1000,4,FALSE)</f>
        <v>1.1936226502084</v>
      </c>
      <c r="E163" s="101">
        <f>VLOOKUP($A163,[2]MENSAIS!$A$3:$G$1000,5,FALSE)</f>
        <v>6.3067469768437759E-2</v>
      </c>
      <c r="F163" s="96">
        <f t="shared" ca="1" si="14"/>
        <v>0</v>
      </c>
      <c r="G163" s="93">
        <f t="shared" si="15"/>
        <v>28976</v>
      </c>
      <c r="H163" s="89">
        <f>VLOOKUP($A163,[2]MENSAIS!$A$3:$M$1000,8,FALSE)</f>
        <v>0</v>
      </c>
      <c r="I163" s="90">
        <f>VLOOKUP($A163,[2]MENSAIS!$A$3:$M$1000,9,FALSE)</f>
        <v>0</v>
      </c>
      <c r="J163" s="58">
        <f t="shared" ca="1" si="17"/>
        <v>0</v>
      </c>
      <c r="K163" s="94">
        <f t="shared" si="18"/>
        <v>0.19362265020839997</v>
      </c>
      <c r="L163" s="94">
        <f t="shared" si="19"/>
        <v>1.6821276360998403</v>
      </c>
      <c r="M163" s="92">
        <v>161</v>
      </c>
      <c r="N163" s="93">
        <f t="shared" si="16"/>
        <v>28976</v>
      </c>
      <c r="O163" s="94">
        <f>IF(N163&gt;$N$2,1,IF(C163=C164,1*O164,C163*O164/VLOOKUP(N163,Moeda!A$3:D$99,4,1)))</f>
        <v>6.2512541712596625E-2</v>
      </c>
    </row>
    <row r="164" spans="1:18" ht="20.100000000000001" customHeight="1" x14ac:dyDescent="0.2">
      <c r="A164" s="95">
        <v>29007</v>
      </c>
      <c r="B164" s="100">
        <f>VLOOKUP($A164,[2]MENSAIS!$A$3:$G$1000,2,FALSE)</f>
        <v>11.294939999999997</v>
      </c>
      <c r="C164" s="100">
        <f>VLOOKUP($A164,[2]MENSAIS!$A$3:$G$1000,3,FALSE)</f>
        <v>1.1129494</v>
      </c>
      <c r="D164" s="100">
        <f>VLOOKUP($A164,[2]MENSAIS!$A$3:$G$1000,4,FALSE)</f>
        <v>1.1936226502084</v>
      </c>
      <c r="E164" s="101">
        <f>VLOOKUP($A164,[2]MENSAIS!$A$3:$G$1000,5,FALSE)</f>
        <v>6.3067469768437759E-2</v>
      </c>
      <c r="F164" s="96">
        <f t="shared" ca="1" si="14"/>
        <v>0</v>
      </c>
      <c r="G164" s="93">
        <f t="shared" si="15"/>
        <v>29007</v>
      </c>
      <c r="H164" s="89">
        <f>VLOOKUP($A164,[2]MENSAIS!$A$3:$M$1000,8,FALSE)</f>
        <v>0</v>
      </c>
      <c r="I164" s="90">
        <f>VLOOKUP($A164,[2]MENSAIS!$A$3:$M$1000,9,FALSE)</f>
        <v>0</v>
      </c>
      <c r="J164" s="58">
        <f t="shared" ca="1" si="17"/>
        <v>0</v>
      </c>
      <c r="K164" s="94">
        <f t="shared" si="18"/>
        <v>0.19362265020839997</v>
      </c>
      <c r="L164" s="94">
        <f t="shared" si="19"/>
        <v>1.7322906487451677</v>
      </c>
      <c r="M164" s="92">
        <v>162</v>
      </c>
      <c r="N164" s="93">
        <f t="shared" si="16"/>
        <v>29007</v>
      </c>
      <c r="O164" s="94">
        <f>IF(N164&gt;$N$2,1,IF(C164=C165,1*O165,C164*O165/VLOOKUP(N164,Moeda!A$3:D$99,4,1)))</f>
        <v>6.2512541712596625E-2</v>
      </c>
    </row>
    <row r="165" spans="1:18" ht="20.100000000000001" customHeight="1" x14ac:dyDescent="0.2">
      <c r="A165" s="95">
        <v>29037</v>
      </c>
      <c r="B165" s="100">
        <f>VLOOKUP($A165,[2]MENSAIS!$A$3:$G$1000,2,FALSE)</f>
        <v>9.9208299999999916</v>
      </c>
      <c r="C165" s="100">
        <f>VLOOKUP($A165,[2]MENSAIS!$A$3:$G$1000,3,FALSE)</f>
        <v>1.0992082999999999</v>
      </c>
      <c r="D165" s="100">
        <f>VLOOKUP($A165,[2]MENSAIS!$A$3:$G$1000,4,FALSE)</f>
        <v>1.3120399241770699</v>
      </c>
      <c r="E165" s="101">
        <f>VLOOKUP($A165,[2]MENSAIS!$A$3:$G$1000,5,FALSE)</f>
        <v>5.6666969557140477E-2</v>
      </c>
      <c r="F165" s="96">
        <f t="shared" ca="1" si="14"/>
        <v>0</v>
      </c>
      <c r="G165" s="93">
        <f t="shared" si="15"/>
        <v>29037</v>
      </c>
      <c r="H165" s="89">
        <f>VLOOKUP($A165,[2]MENSAIS!$A$3:$M$1000,8,FALSE)</f>
        <v>0</v>
      </c>
      <c r="I165" s="90">
        <f>VLOOKUP($A165,[2]MENSAIS!$A$3:$M$1000,9,FALSE)</f>
        <v>0</v>
      </c>
      <c r="J165" s="58">
        <f t="shared" ca="1" si="17"/>
        <v>0</v>
      </c>
      <c r="K165" s="94">
        <f t="shared" si="18"/>
        <v>0.31203992417706994</v>
      </c>
      <c r="L165" s="94">
        <f t="shared" si="19"/>
        <v>1.7632182482807588</v>
      </c>
      <c r="M165" s="92">
        <v>163</v>
      </c>
      <c r="N165" s="93">
        <f t="shared" si="16"/>
        <v>29037</v>
      </c>
      <c r="O165" s="94">
        <f>IF(N165&gt;$N$2,1,IF(C165=C166,1*O166,C165*O166/VLOOKUP(N165,Moeda!A$3:D$99,4,1)))</f>
        <v>5.6168359237712538E-2</v>
      </c>
    </row>
    <row r="166" spans="1:18" ht="20.100000000000001" customHeight="1" x14ac:dyDescent="0.2">
      <c r="A166" s="95">
        <v>29068</v>
      </c>
      <c r="B166" s="100">
        <f>VLOOKUP($A166,[2]MENSAIS!$A$3:$G$1000,2,FALSE)</f>
        <v>9.9208299999999916</v>
      </c>
      <c r="C166" s="100">
        <f>VLOOKUP($A166,[2]MENSAIS!$A$3:$G$1000,3,FALSE)</f>
        <v>1.0992082999999999</v>
      </c>
      <c r="D166" s="100">
        <f>VLOOKUP($A166,[2]MENSAIS!$A$3:$G$1000,4,FALSE)</f>
        <v>1.3120399241770699</v>
      </c>
      <c r="E166" s="101">
        <f>VLOOKUP($A166,[2]MENSAIS!$A$3:$G$1000,5,FALSE)</f>
        <v>5.6666969557140477E-2</v>
      </c>
      <c r="F166" s="96">
        <f t="shared" ca="1" si="14"/>
        <v>0</v>
      </c>
      <c r="G166" s="93">
        <f t="shared" si="15"/>
        <v>29068</v>
      </c>
      <c r="H166" s="89">
        <f>VLOOKUP($A166,[2]MENSAIS!$A$3:$M$1000,8,FALSE)</f>
        <v>0</v>
      </c>
      <c r="I166" s="90">
        <f>VLOOKUP($A166,[2]MENSAIS!$A$3:$M$1000,9,FALSE)</f>
        <v>0</v>
      </c>
      <c r="J166" s="58">
        <f t="shared" ca="1" si="17"/>
        <v>0</v>
      </c>
      <c r="K166" s="94">
        <f t="shared" si="18"/>
        <v>0.31203992417706994</v>
      </c>
      <c r="L166" s="94">
        <f t="shared" si="19"/>
        <v>1.7944959263899736</v>
      </c>
      <c r="M166" s="92">
        <v>164</v>
      </c>
      <c r="N166" s="93">
        <f t="shared" si="16"/>
        <v>29068</v>
      </c>
      <c r="O166" s="94">
        <f>IF(N166&gt;$N$2,1,IF(C166=C167,1*O167,C166*O167/VLOOKUP(N166,Moeda!A$3:D$99,4,1)))</f>
        <v>5.6168359237712538E-2</v>
      </c>
    </row>
    <row r="167" spans="1:18" ht="20.100000000000001" customHeight="1" x14ac:dyDescent="0.2">
      <c r="A167" s="95">
        <v>29099</v>
      </c>
      <c r="B167" s="100">
        <f>VLOOKUP($A167,[2]MENSAIS!$A$3:$G$1000,2,FALSE)</f>
        <v>9.9208299999999916</v>
      </c>
      <c r="C167" s="100">
        <f>VLOOKUP($A167,[2]MENSAIS!$A$3:$G$1000,3,FALSE)</f>
        <v>1.0992082999999999</v>
      </c>
      <c r="D167" s="100">
        <f>VLOOKUP($A167,[2]MENSAIS!$A$3:$G$1000,4,FALSE)</f>
        <v>1.3120399241770699</v>
      </c>
      <c r="E167" s="101">
        <f>VLOOKUP($A167,[2]MENSAIS!$A$3:$G$1000,5,FALSE)</f>
        <v>5.6666969557140477E-2</v>
      </c>
      <c r="F167" s="96">
        <f t="shared" ca="1" si="14"/>
        <v>0</v>
      </c>
      <c r="G167" s="93">
        <f t="shared" si="15"/>
        <v>29099</v>
      </c>
      <c r="H167" s="89">
        <f>VLOOKUP($A167,[2]MENSAIS!$A$3:$M$1000,8,FALSE)</f>
        <v>0</v>
      </c>
      <c r="I167" s="90">
        <f>VLOOKUP($A167,[2]MENSAIS!$A$3:$M$1000,9,FALSE)</f>
        <v>0</v>
      </c>
      <c r="J167" s="58">
        <f t="shared" ca="1" si="17"/>
        <v>0</v>
      </c>
      <c r="K167" s="94">
        <f t="shared" si="18"/>
        <v>0.31203992417706994</v>
      </c>
      <c r="L167" s="94">
        <f t="shared" si="19"/>
        <v>1.8261276457148994</v>
      </c>
      <c r="M167" s="92">
        <v>165</v>
      </c>
      <c r="N167" s="93">
        <f t="shared" si="16"/>
        <v>29099</v>
      </c>
      <c r="O167" s="94">
        <f>IF(N167&gt;$N$2,1,IF(C167=C168,1*O168,C167*O168/VLOOKUP(N167,Moeda!A$3:D$99,4,1)))</f>
        <v>5.6168359237712538E-2</v>
      </c>
      <c r="P167" s="58"/>
      <c r="Q167" s="58"/>
      <c r="R167" s="58"/>
    </row>
    <row r="168" spans="1:18" ht="20.100000000000001" customHeight="1" x14ac:dyDescent="0.2">
      <c r="A168" s="95">
        <v>29129</v>
      </c>
      <c r="B168" s="100">
        <f>VLOOKUP($A168,[2]MENSAIS!$A$3:$G$1000,2,FALSE)</f>
        <v>13.766309999999994</v>
      </c>
      <c r="C168" s="100">
        <f>VLOOKUP($A168,[2]MENSAIS!$A$3:$G$1000,3,FALSE)</f>
        <v>1.1376630999999999</v>
      </c>
      <c r="D168" s="100">
        <f>VLOOKUP($A168,[2]MENSAIS!$A$3:$G$1000,4,FALSE)</f>
        <v>1.4926594074630501</v>
      </c>
      <c r="E168" s="101">
        <f>VLOOKUP($A168,[2]MENSAIS!$A$3:$G$1000,5,FALSE)</f>
        <v>5.1552530632401956E-2</v>
      </c>
      <c r="F168" s="96">
        <f t="shared" ca="1" si="14"/>
        <v>0</v>
      </c>
      <c r="G168" s="93">
        <f t="shared" si="15"/>
        <v>29129</v>
      </c>
      <c r="H168" s="89">
        <f>VLOOKUP($A168,[2]MENSAIS!$A$3:$M$1000,8,FALSE)</f>
        <v>0</v>
      </c>
      <c r="I168" s="90">
        <f>VLOOKUP($A168,[2]MENSAIS!$A$3:$M$1000,9,FALSE)</f>
        <v>0</v>
      </c>
      <c r="J168" s="58">
        <f t="shared" ca="1" si="17"/>
        <v>0</v>
      </c>
      <c r="K168" s="94">
        <f t="shared" si="18"/>
        <v>0.49265940746305015</v>
      </c>
      <c r="L168" s="94">
        <f t="shared" si="19"/>
        <v>1.9837005754827817</v>
      </c>
      <c r="M168" s="92">
        <v>166</v>
      </c>
      <c r="N168" s="93">
        <f t="shared" si="16"/>
        <v>29129</v>
      </c>
      <c r="O168" s="94">
        <f>IF(N168&gt;$N$2,1,IF(C168=C169,1*O169,C168*O169/VLOOKUP(N168,Moeda!A$3:D$99,4,1)))</f>
        <v>5.1098922049362748E-2</v>
      </c>
    </row>
    <row r="169" spans="1:18" ht="20.100000000000001" customHeight="1" x14ac:dyDescent="0.2">
      <c r="A169" s="95">
        <v>29160</v>
      </c>
      <c r="B169" s="100">
        <f>VLOOKUP($A169,[2]MENSAIS!$A$3:$G$1000,2,FALSE)</f>
        <v>13.766309999999994</v>
      </c>
      <c r="C169" s="100">
        <f>VLOOKUP($A169,[2]MENSAIS!$A$3:$G$1000,3,FALSE)</f>
        <v>1.1376630999999999</v>
      </c>
      <c r="D169" s="100">
        <f>VLOOKUP($A169,[2]MENSAIS!$A$3:$G$1000,4,FALSE)</f>
        <v>1.4926594074630501</v>
      </c>
      <c r="E169" s="101">
        <f>VLOOKUP($A169,[2]MENSAIS!$A$3:$G$1000,5,FALSE)</f>
        <v>5.1552530632401956E-2</v>
      </c>
      <c r="F169" s="96">
        <f t="shared" ca="1" si="14"/>
        <v>0</v>
      </c>
      <c r="G169" s="93">
        <f t="shared" si="15"/>
        <v>29160</v>
      </c>
      <c r="H169" s="89">
        <f>VLOOKUP($A169,[2]MENSAIS!$A$3:$M$1000,8,FALSE)</f>
        <v>0</v>
      </c>
      <c r="I169" s="90">
        <f>VLOOKUP($A169,[2]MENSAIS!$A$3:$M$1000,9,FALSE)</f>
        <v>0</v>
      </c>
      <c r="J169" s="58">
        <f t="shared" ca="1" si="17"/>
        <v>0</v>
      </c>
      <c r="K169" s="94">
        <f t="shared" si="18"/>
        <v>0.49265940746305015</v>
      </c>
      <c r="L169" s="94">
        <f t="shared" si="19"/>
        <v>2.1500591056580909</v>
      </c>
      <c r="M169" s="92">
        <v>167</v>
      </c>
      <c r="N169" s="93">
        <f t="shared" si="16"/>
        <v>29160</v>
      </c>
      <c r="O169" s="94">
        <f>IF(N169&gt;$N$2,1,IF(C169=C170,1*O170,C169*O170/VLOOKUP(N169,Moeda!A$3:D$99,4,1)))</f>
        <v>5.1098922049362748E-2</v>
      </c>
    </row>
    <row r="170" spans="1:18" ht="20.100000000000001" customHeight="1" x14ac:dyDescent="0.2">
      <c r="A170" s="95">
        <v>29190</v>
      </c>
      <c r="B170" s="100">
        <f>VLOOKUP($A170,[2]MENSAIS!$A$3:$G$1000,2,FALSE)</f>
        <v>13.766309999999994</v>
      </c>
      <c r="C170" s="100">
        <f>VLOOKUP($A170,[2]MENSAIS!$A$3:$G$1000,3,FALSE)</f>
        <v>1.1376630999999999</v>
      </c>
      <c r="D170" s="100">
        <f>VLOOKUP($A170,[2]MENSAIS!$A$3:$G$1000,4,FALSE)</f>
        <v>1.4926594074630501</v>
      </c>
      <c r="E170" s="101">
        <f>VLOOKUP($A170,[2]MENSAIS!$A$3:$G$1000,5,FALSE)</f>
        <v>5.1552530632401956E-2</v>
      </c>
      <c r="F170" s="96">
        <f t="shared" ca="1" si="14"/>
        <v>0</v>
      </c>
      <c r="G170" s="93">
        <f t="shared" si="15"/>
        <v>29190</v>
      </c>
      <c r="H170" s="89">
        <f>VLOOKUP($A170,[2]MENSAIS!$A$3:$M$1000,8,FALSE)</f>
        <v>0</v>
      </c>
      <c r="I170" s="90">
        <f>VLOOKUP($A170,[2]MENSAIS!$A$3:$M$1000,9,FALSE)</f>
        <v>0</v>
      </c>
      <c r="J170" s="58">
        <f t="shared" ca="1" si="17"/>
        <v>0</v>
      </c>
      <c r="K170" s="94">
        <f t="shared" si="18"/>
        <v>0.49265940746305015</v>
      </c>
      <c r="L170" s="94">
        <f t="shared" si="19"/>
        <v>2.3256930841774786</v>
      </c>
      <c r="M170" s="92">
        <v>168</v>
      </c>
      <c r="N170" s="93">
        <f t="shared" si="16"/>
        <v>29190</v>
      </c>
      <c r="O170" s="94">
        <f>IF(N170&gt;$N$2,1,IF(C170=C171,1*O171,C170*O171/VLOOKUP(N170,Moeda!A$3:D$99,4,1)))</f>
        <v>5.1098922049362748E-2</v>
      </c>
    </row>
    <row r="171" spans="1:18" ht="20.100000000000001" customHeight="1" x14ac:dyDescent="0.2">
      <c r="A171" s="95">
        <v>29221</v>
      </c>
      <c r="B171" s="100">
        <f>VLOOKUP($A171,[2]MENSAIS!$A$3:$G$1000,2,FALSE)</f>
        <v>12.055100000000007</v>
      </c>
      <c r="C171" s="100">
        <f>VLOOKUP($A171,[2]MENSAIS!$A$3:$G$1000,3,FALSE)</f>
        <v>1.1205510000000001</v>
      </c>
      <c r="D171" s="100">
        <f>VLOOKUP($A171,[2]MENSAIS!$A$3:$G$1000,4,FALSE)</f>
        <v>1.1205510000000001</v>
      </c>
      <c r="E171" s="101">
        <f>VLOOKUP($A171,[2]MENSAIS!$A$3:$G$1000,5,FALSE)</f>
        <v>4.5314408661405965E-2</v>
      </c>
      <c r="F171" s="96">
        <f t="shared" ca="1" si="14"/>
        <v>0</v>
      </c>
      <c r="G171" s="93">
        <f t="shared" si="15"/>
        <v>29221</v>
      </c>
      <c r="H171" s="89">
        <f>VLOOKUP($A171,[2]MENSAIS!$A$3:$M$1000,8,FALSE)</f>
        <v>0</v>
      </c>
      <c r="I171" s="90">
        <f>VLOOKUP($A171,[2]MENSAIS!$A$3:$M$1000,9,FALSE)</f>
        <v>0</v>
      </c>
      <c r="J171" s="58">
        <f t="shared" ca="1" si="17"/>
        <v>0</v>
      </c>
      <c r="K171" s="94">
        <f t="shared" si="18"/>
        <v>0.12055100000000007</v>
      </c>
      <c r="L171" s="94">
        <f t="shared" si="19"/>
        <v>2.4747387948823176</v>
      </c>
      <c r="M171" s="92">
        <v>169</v>
      </c>
      <c r="N171" s="93">
        <f t="shared" si="16"/>
        <v>29221</v>
      </c>
      <c r="O171" s="94">
        <f>IF(N171&gt;$N$2,1,IF(C171=C172,1*O172,C171*O172/VLOOKUP(N171,Moeda!A$3:D$99,4,1)))</f>
        <v>4.4915689055365117E-2</v>
      </c>
    </row>
    <row r="172" spans="1:18" ht="20.100000000000001" customHeight="1" x14ac:dyDescent="0.2">
      <c r="A172" s="95">
        <v>29252</v>
      </c>
      <c r="B172" s="100">
        <f>VLOOKUP($A172,[2]MENSAIS!$A$3:$G$1000,2,FALSE)</f>
        <v>12.055100000000007</v>
      </c>
      <c r="C172" s="100">
        <f>VLOOKUP($A172,[2]MENSAIS!$A$3:$G$1000,3,FALSE)</f>
        <v>1.1205510000000001</v>
      </c>
      <c r="D172" s="100">
        <f>VLOOKUP($A172,[2]MENSAIS!$A$3:$G$1000,4,FALSE)</f>
        <v>1.1205510000000001</v>
      </c>
      <c r="E172" s="101">
        <f>VLOOKUP($A172,[2]MENSAIS!$A$3:$G$1000,5,FALSE)</f>
        <v>4.5314408661405965E-2</v>
      </c>
      <c r="F172" s="96">
        <f t="shared" ca="1" si="14"/>
        <v>0</v>
      </c>
      <c r="G172" s="93">
        <f t="shared" si="15"/>
        <v>29252</v>
      </c>
      <c r="H172" s="89">
        <f>VLOOKUP($A172,[2]MENSAIS!$A$3:$M$1000,8,FALSE)</f>
        <v>0</v>
      </c>
      <c r="I172" s="90">
        <f>VLOOKUP($A172,[2]MENSAIS!$A$3:$M$1000,9,FALSE)</f>
        <v>0</v>
      </c>
      <c r="J172" s="58">
        <f t="shared" ca="1" si="17"/>
        <v>0</v>
      </c>
      <c r="K172" s="94">
        <f t="shared" si="18"/>
        <v>0.12055100000000007</v>
      </c>
      <c r="L172" s="94">
        <f t="shared" si="19"/>
        <v>2.6304642031170351</v>
      </c>
      <c r="M172" s="92">
        <v>170</v>
      </c>
      <c r="N172" s="93">
        <f t="shared" si="16"/>
        <v>29252</v>
      </c>
      <c r="O172" s="94">
        <f>IF(N172&gt;$N$2,1,IF(C172=C173,1*O173,C172*O173/VLOOKUP(N172,Moeda!A$3:D$99,4,1)))</f>
        <v>4.4915689055365117E-2</v>
      </c>
    </row>
    <row r="173" spans="1:18" ht="20.100000000000001" customHeight="1" x14ac:dyDescent="0.2">
      <c r="A173" s="95">
        <v>29281</v>
      </c>
      <c r="B173" s="100">
        <f>VLOOKUP($A173,[2]MENSAIS!$A$3:$G$1000,2,FALSE)</f>
        <v>12.055100000000007</v>
      </c>
      <c r="C173" s="100">
        <f>VLOOKUP($A173,[2]MENSAIS!$A$3:$G$1000,3,FALSE)</f>
        <v>1.1205510000000001</v>
      </c>
      <c r="D173" s="100">
        <f>VLOOKUP($A173,[2]MENSAIS!$A$3:$G$1000,4,FALSE)</f>
        <v>1.1205510000000001</v>
      </c>
      <c r="E173" s="101">
        <f>VLOOKUP($A173,[2]MENSAIS!$A$3:$G$1000,5,FALSE)</f>
        <v>4.5314408661405965E-2</v>
      </c>
      <c r="F173" s="96">
        <f t="shared" ca="1" si="14"/>
        <v>0</v>
      </c>
      <c r="G173" s="93">
        <f t="shared" si="15"/>
        <v>29281</v>
      </c>
      <c r="H173" s="89">
        <f>VLOOKUP($A173,[2]MENSAIS!$A$3:$M$1000,8,FALSE)</f>
        <v>0</v>
      </c>
      <c r="I173" s="90">
        <f>VLOOKUP($A173,[2]MENSAIS!$A$3:$M$1000,9,FALSE)</f>
        <v>0</v>
      </c>
      <c r="J173" s="58">
        <f t="shared" ca="1" si="17"/>
        <v>0</v>
      </c>
      <c r="K173" s="94">
        <f t="shared" si="18"/>
        <v>0.12055100000000007</v>
      </c>
      <c r="L173" s="94">
        <f t="shared" si="19"/>
        <v>2.7931686691173554</v>
      </c>
      <c r="M173" s="92">
        <v>171</v>
      </c>
      <c r="N173" s="93">
        <f t="shared" si="16"/>
        <v>29281</v>
      </c>
      <c r="O173" s="94">
        <f>IF(N173&gt;$N$2,1,IF(C173=C174,1*O174,C173*O174/VLOOKUP(N173,Moeda!A$3:D$99,4,1)))</f>
        <v>4.4915689055365117E-2</v>
      </c>
    </row>
    <row r="174" spans="1:18" ht="20.100000000000001" customHeight="1" x14ac:dyDescent="0.2">
      <c r="A174" s="95">
        <v>29312</v>
      </c>
      <c r="B174" s="100">
        <f>VLOOKUP($A174,[2]MENSAIS!$A$3:$G$1000,2,FALSE)</f>
        <v>10.656369999999992</v>
      </c>
      <c r="C174" s="100">
        <f>VLOOKUP($A174,[2]MENSAIS!$A$3:$G$1000,3,FALSE)</f>
        <v>1.1065636999999999</v>
      </c>
      <c r="D174" s="100">
        <f>VLOOKUP($A174,[2]MENSAIS!$A$3:$G$1000,4,FALSE)</f>
        <v>1.2399610605986999</v>
      </c>
      <c r="E174" s="101">
        <f>VLOOKUP($A174,[2]MENSAIS!$A$3:$G$1000,5,FALSE)</f>
        <v>4.0439398707783902E-2</v>
      </c>
      <c r="F174" s="96">
        <f t="shared" ca="1" si="14"/>
        <v>0</v>
      </c>
      <c r="G174" s="93">
        <f t="shared" si="15"/>
        <v>29312</v>
      </c>
      <c r="H174" s="89">
        <f>VLOOKUP($A174,[2]MENSAIS!$A$3:$M$1000,8,FALSE)</f>
        <v>0</v>
      </c>
      <c r="I174" s="90">
        <f>VLOOKUP($A174,[2]MENSAIS!$A$3:$M$1000,9,FALSE)</f>
        <v>0</v>
      </c>
      <c r="J174" s="58">
        <f t="shared" ca="1" si="17"/>
        <v>0</v>
      </c>
      <c r="K174" s="94">
        <f t="shared" si="18"/>
        <v>0.23996106059869993</v>
      </c>
      <c r="L174" s="94">
        <f t="shared" si="19"/>
        <v>2.7714048430436957</v>
      </c>
      <c r="M174" s="92">
        <v>172</v>
      </c>
      <c r="N174" s="93">
        <f t="shared" si="16"/>
        <v>29312</v>
      </c>
      <c r="O174" s="94">
        <f>IF(N174&gt;$N$2,1,IF(C174=C175,1*O175,C174*O175/VLOOKUP(N174,Moeda!A$3:D$99,4,1)))</f>
        <v>4.0083574112525992E-2</v>
      </c>
    </row>
    <row r="175" spans="1:18" ht="20.100000000000001" customHeight="1" x14ac:dyDescent="0.2">
      <c r="A175" s="95">
        <v>29342</v>
      </c>
      <c r="B175" s="100">
        <f>VLOOKUP($A175,[2]MENSAIS!$A$3:$G$1000,2,FALSE)</f>
        <v>10.656369999999992</v>
      </c>
      <c r="C175" s="100">
        <f>VLOOKUP($A175,[2]MENSAIS!$A$3:$G$1000,3,FALSE)</f>
        <v>1.1065636999999999</v>
      </c>
      <c r="D175" s="100">
        <f>VLOOKUP($A175,[2]MENSAIS!$A$3:$G$1000,4,FALSE)</f>
        <v>1.2399610605986999</v>
      </c>
      <c r="E175" s="101">
        <f>VLOOKUP($A175,[2]MENSAIS!$A$3:$G$1000,5,FALSE)</f>
        <v>4.0439398707783902E-2</v>
      </c>
      <c r="F175" s="96">
        <f t="shared" ca="1" si="14"/>
        <v>0</v>
      </c>
      <c r="G175" s="93">
        <f t="shared" si="15"/>
        <v>29342</v>
      </c>
      <c r="H175" s="89">
        <f>VLOOKUP($A175,[2]MENSAIS!$A$3:$M$1000,8,FALSE)</f>
        <v>0</v>
      </c>
      <c r="I175" s="90">
        <f>VLOOKUP($A175,[2]MENSAIS!$A$3:$M$1000,9,FALSE)</f>
        <v>0</v>
      </c>
      <c r="J175" s="58">
        <f t="shared" ca="1" si="17"/>
        <v>0</v>
      </c>
      <c r="K175" s="94">
        <f t="shared" si="18"/>
        <v>0.23996106059869993</v>
      </c>
      <c r="L175" s="94">
        <f t="shared" si="19"/>
        <v>2.7497658899104955</v>
      </c>
      <c r="M175" s="92">
        <v>173</v>
      </c>
      <c r="N175" s="93">
        <f t="shared" si="16"/>
        <v>29342</v>
      </c>
      <c r="O175" s="94">
        <f>IF(N175&gt;$N$2,1,IF(C175=C176,1*O176,C175*O176/VLOOKUP(N175,Moeda!A$3:D$99,4,1)))</f>
        <v>4.0083574112525992E-2</v>
      </c>
    </row>
    <row r="176" spans="1:18" ht="20.100000000000001" customHeight="1" x14ac:dyDescent="0.2">
      <c r="A176" s="95">
        <v>29373</v>
      </c>
      <c r="B176" s="100">
        <f>VLOOKUP($A176,[2]MENSAIS!$A$3:$G$1000,2,FALSE)</f>
        <v>10.656369999999992</v>
      </c>
      <c r="C176" s="100">
        <f>VLOOKUP($A176,[2]MENSAIS!$A$3:$G$1000,3,FALSE)</f>
        <v>1.1065636999999999</v>
      </c>
      <c r="D176" s="100">
        <f>VLOOKUP($A176,[2]MENSAIS!$A$3:$G$1000,4,FALSE)</f>
        <v>1.2399610605986999</v>
      </c>
      <c r="E176" s="101">
        <f>VLOOKUP($A176,[2]MENSAIS!$A$3:$G$1000,5,FALSE)</f>
        <v>4.0439398707783902E-2</v>
      </c>
      <c r="F176" s="96">
        <f t="shared" ca="1" si="14"/>
        <v>0</v>
      </c>
      <c r="G176" s="93">
        <f t="shared" si="15"/>
        <v>29373</v>
      </c>
      <c r="H176" s="89">
        <f>VLOOKUP($A176,[2]MENSAIS!$A$3:$M$1000,8,FALSE)</f>
        <v>0</v>
      </c>
      <c r="I176" s="90">
        <f>VLOOKUP($A176,[2]MENSAIS!$A$3:$M$1000,9,FALSE)</f>
        <v>0</v>
      </c>
      <c r="J176" s="58">
        <f t="shared" ca="1" si="17"/>
        <v>0</v>
      </c>
      <c r="K176" s="94">
        <f t="shared" si="18"/>
        <v>0.23996106059869993</v>
      </c>
      <c r="L176" s="94">
        <f t="shared" si="19"/>
        <v>2.7282510932421098</v>
      </c>
      <c r="M176" s="92">
        <v>174</v>
      </c>
      <c r="N176" s="93">
        <f t="shared" si="16"/>
        <v>29373</v>
      </c>
      <c r="O176" s="94">
        <f>IF(N176&gt;$N$2,1,IF(C176=C177,1*O177,C176*O177/VLOOKUP(N176,Moeda!A$3:D$99,4,1)))</f>
        <v>4.0083574112525992E-2</v>
      </c>
    </row>
    <row r="177" spans="1:15" ht="20.100000000000001" customHeight="1" x14ac:dyDescent="0.2">
      <c r="A177" s="95">
        <v>29403</v>
      </c>
      <c r="B177" s="100">
        <f>VLOOKUP($A177,[2]MENSAIS!$A$3:$G$1000,2,FALSE)</f>
        <v>9.6987600000000072</v>
      </c>
      <c r="C177" s="100">
        <f>VLOOKUP($A177,[2]MENSAIS!$A$3:$G$1000,3,FALSE)</f>
        <v>1.0969876000000001</v>
      </c>
      <c r="D177" s="100">
        <f>VLOOKUP($A177,[2]MENSAIS!$A$3:$G$1000,4,FALSE)</f>
        <v>1.3602219079596225</v>
      </c>
      <c r="E177" s="101">
        <f>VLOOKUP($A177,[2]MENSAIS!$A$3:$G$1000,5,FALSE)</f>
        <v>3.6545025566791955E-2</v>
      </c>
      <c r="F177" s="96">
        <f t="shared" ca="1" si="14"/>
        <v>0</v>
      </c>
      <c r="G177" s="93">
        <f t="shared" si="15"/>
        <v>29403</v>
      </c>
      <c r="H177" s="89">
        <f>VLOOKUP($A177,[2]MENSAIS!$A$3:$M$1000,8,FALSE)</f>
        <v>0</v>
      </c>
      <c r="I177" s="90">
        <f>VLOOKUP($A177,[2]MENSAIS!$A$3:$M$1000,9,FALSE)</f>
        <v>0</v>
      </c>
      <c r="J177" s="58">
        <f t="shared" ca="1" si="17"/>
        <v>0</v>
      </c>
      <c r="K177" s="94">
        <f t="shared" si="18"/>
        <v>0.3602219079596225</v>
      </c>
      <c r="L177" s="94">
        <f t="shared" si="19"/>
        <v>2.7207190111037542</v>
      </c>
      <c r="M177" s="92">
        <v>175</v>
      </c>
      <c r="N177" s="93">
        <f t="shared" si="16"/>
        <v>29403</v>
      </c>
      <c r="O177" s="94">
        <f>IF(N177&gt;$N$2,1,IF(C177=C178,1*O178,C177*O178/VLOOKUP(N177,Moeda!A$3:D$99,4,1)))</f>
        <v>3.6223467399595699E-2</v>
      </c>
    </row>
    <row r="178" spans="1:15" ht="20.100000000000001" customHeight="1" x14ac:dyDescent="0.2">
      <c r="A178" s="95">
        <v>29434</v>
      </c>
      <c r="B178" s="100">
        <f>VLOOKUP($A178,[2]MENSAIS!$A$3:$G$1000,2,FALSE)</f>
        <v>9.6987600000000072</v>
      </c>
      <c r="C178" s="100">
        <f>VLOOKUP($A178,[2]MENSAIS!$A$3:$G$1000,3,FALSE)</f>
        <v>1.0969876000000001</v>
      </c>
      <c r="D178" s="100">
        <f>VLOOKUP($A178,[2]MENSAIS!$A$3:$G$1000,4,FALSE)</f>
        <v>1.3602219079596225</v>
      </c>
      <c r="E178" s="101">
        <f>VLOOKUP($A178,[2]MENSAIS!$A$3:$G$1000,5,FALSE)</f>
        <v>3.6545025566791955E-2</v>
      </c>
      <c r="F178" s="96">
        <f t="shared" ca="1" si="14"/>
        <v>0</v>
      </c>
      <c r="G178" s="93">
        <f t="shared" si="15"/>
        <v>29434</v>
      </c>
      <c r="H178" s="89">
        <f>VLOOKUP($A178,[2]MENSAIS!$A$3:$M$1000,8,FALSE)</f>
        <v>0</v>
      </c>
      <c r="I178" s="90">
        <f>VLOOKUP($A178,[2]MENSAIS!$A$3:$M$1000,9,FALSE)</f>
        <v>0</v>
      </c>
      <c r="J178" s="58">
        <f t="shared" ca="1" si="17"/>
        <v>0</v>
      </c>
      <c r="K178" s="94">
        <f t="shared" si="18"/>
        <v>0.3602219079596225</v>
      </c>
      <c r="L178" s="94">
        <f t="shared" si="19"/>
        <v>2.7132021458217532</v>
      </c>
      <c r="M178" s="92">
        <v>176</v>
      </c>
      <c r="N178" s="93">
        <f t="shared" si="16"/>
        <v>29434</v>
      </c>
      <c r="O178" s="94">
        <f>IF(N178&gt;$N$2,1,IF(C178=C179,1*O179,C178*O179/VLOOKUP(N178,Moeda!A$3:D$99,4,1)))</f>
        <v>3.6223467399595699E-2</v>
      </c>
    </row>
    <row r="179" spans="1:15" ht="20.100000000000001" customHeight="1" x14ac:dyDescent="0.2">
      <c r="A179" s="95">
        <v>29465</v>
      </c>
      <c r="B179" s="100">
        <f>VLOOKUP($A179,[2]MENSAIS!$A$3:$G$1000,2,FALSE)</f>
        <v>9.6987600000000072</v>
      </c>
      <c r="C179" s="100">
        <f>VLOOKUP($A179,[2]MENSAIS!$A$3:$G$1000,3,FALSE)</f>
        <v>1.0969876000000001</v>
      </c>
      <c r="D179" s="100">
        <f>VLOOKUP($A179,[2]MENSAIS!$A$3:$G$1000,4,FALSE)</f>
        <v>1.3602219079596225</v>
      </c>
      <c r="E179" s="101">
        <f>VLOOKUP($A179,[2]MENSAIS!$A$3:$G$1000,5,FALSE)</f>
        <v>3.6545025566791955E-2</v>
      </c>
      <c r="F179" s="96">
        <f t="shared" ca="1" si="14"/>
        <v>0</v>
      </c>
      <c r="G179" s="93">
        <f t="shared" si="15"/>
        <v>29465</v>
      </c>
      <c r="H179" s="89">
        <f>VLOOKUP($A179,[2]MENSAIS!$A$3:$M$1000,8,FALSE)</f>
        <v>0</v>
      </c>
      <c r="I179" s="90">
        <f>VLOOKUP($A179,[2]MENSAIS!$A$3:$M$1000,9,FALSE)</f>
        <v>0</v>
      </c>
      <c r="J179" s="58">
        <f t="shared" ca="1" si="17"/>
        <v>0</v>
      </c>
      <c r="K179" s="94">
        <f t="shared" si="18"/>
        <v>0.3602219079596225</v>
      </c>
      <c r="L179" s="94">
        <f t="shared" si="19"/>
        <v>2.7057004666539148</v>
      </c>
      <c r="M179" s="92">
        <v>177</v>
      </c>
      <c r="N179" s="93">
        <f t="shared" si="16"/>
        <v>29465</v>
      </c>
      <c r="O179" s="94">
        <f>IF(N179&gt;$N$2,1,IF(C179=C180,1*O180,C179*O180/VLOOKUP(N179,Moeda!A$3:D$99,4,1)))</f>
        <v>3.6223467399595699E-2</v>
      </c>
    </row>
    <row r="180" spans="1:15" ht="20.100000000000001" customHeight="1" x14ac:dyDescent="0.2">
      <c r="A180" s="95">
        <v>29495</v>
      </c>
      <c r="B180" s="100">
        <f>VLOOKUP($A180,[2]MENSAIS!$A$3:$G$1000,2,FALSE)</f>
        <v>11.294190000000004</v>
      </c>
      <c r="C180" s="100">
        <f>VLOOKUP($A180,[2]MENSAIS!$A$3:$G$1000,3,FALSE)</f>
        <v>1.1129419</v>
      </c>
      <c r="D180" s="100">
        <f>VLOOKUP($A180,[2]MENSAIS!$A$3:$G$1000,4,FALSE)</f>
        <v>1.5138479546662074</v>
      </c>
      <c r="E180" s="101">
        <f>VLOOKUP($A180,[2]MENSAIS!$A$3:$G$1000,5,FALSE)</f>
        <v>3.3313982370258288E-2</v>
      </c>
      <c r="F180" s="96">
        <f t="shared" ca="1" si="14"/>
        <v>0</v>
      </c>
      <c r="G180" s="93">
        <f t="shared" si="15"/>
        <v>29495</v>
      </c>
      <c r="H180" s="89">
        <f>VLOOKUP($A180,[2]MENSAIS!$A$3:$M$1000,8,FALSE)</f>
        <v>0</v>
      </c>
      <c r="I180" s="90">
        <f>VLOOKUP($A180,[2]MENSAIS!$A$3:$M$1000,9,FALSE)</f>
        <v>0</v>
      </c>
      <c r="J180" s="58">
        <f t="shared" ca="1" si="17"/>
        <v>0</v>
      </c>
      <c r="K180" s="94">
        <f t="shared" si="18"/>
        <v>0.51384795466620736</v>
      </c>
      <c r="L180" s="94">
        <f t="shared" si="19"/>
        <v>2.6251763093913256</v>
      </c>
      <c r="M180" s="92">
        <v>178</v>
      </c>
      <c r="N180" s="93">
        <f t="shared" si="16"/>
        <v>29495</v>
      </c>
      <c r="O180" s="94">
        <f>IF(N180&gt;$N$2,1,IF(C180=C181,1*O181,C180*O181/VLOOKUP(N180,Moeda!A$3:D$99,4,1)))</f>
        <v>3.3020854018400658E-2</v>
      </c>
    </row>
    <row r="181" spans="1:15" ht="20.100000000000001" customHeight="1" x14ac:dyDescent="0.2">
      <c r="A181" s="95">
        <v>29526</v>
      </c>
      <c r="B181" s="100">
        <f>VLOOKUP($A181,[2]MENSAIS!$A$3:$G$1000,2,FALSE)</f>
        <v>11.294190000000004</v>
      </c>
      <c r="C181" s="100">
        <f>VLOOKUP($A181,[2]MENSAIS!$A$3:$G$1000,3,FALSE)</f>
        <v>1.1129419</v>
      </c>
      <c r="D181" s="100">
        <f>VLOOKUP($A181,[2]MENSAIS!$A$3:$G$1000,4,FALSE)</f>
        <v>1.5138479546662074</v>
      </c>
      <c r="E181" s="101">
        <f>VLOOKUP($A181,[2]MENSAIS!$A$3:$G$1000,5,FALSE)</f>
        <v>3.3313982370258288E-2</v>
      </c>
      <c r="F181" s="96">
        <f t="shared" ca="1" si="14"/>
        <v>0</v>
      </c>
      <c r="G181" s="93">
        <f t="shared" si="15"/>
        <v>29526</v>
      </c>
      <c r="H181" s="89">
        <f>VLOOKUP($A181,[2]MENSAIS!$A$3:$M$1000,8,FALSE)</f>
        <v>0</v>
      </c>
      <c r="I181" s="90">
        <f>VLOOKUP($A181,[2]MENSAIS!$A$3:$M$1000,9,FALSE)</f>
        <v>0</v>
      </c>
      <c r="J181" s="58">
        <f t="shared" ca="1" si="17"/>
        <v>0</v>
      </c>
      <c r="K181" s="94">
        <f t="shared" si="18"/>
        <v>0.51384795466620736</v>
      </c>
      <c r="L181" s="94">
        <f t="shared" si="19"/>
        <v>2.5464019265536253</v>
      </c>
      <c r="M181" s="92">
        <v>179</v>
      </c>
      <c r="N181" s="93">
        <f t="shared" si="16"/>
        <v>29526</v>
      </c>
      <c r="O181" s="94">
        <f>IF(N181&gt;$N$2,1,IF(C181=C182,1*O182,C181*O182/VLOOKUP(N181,Moeda!A$3:D$99,4,1)))</f>
        <v>3.3020854018400658E-2</v>
      </c>
    </row>
    <row r="182" spans="1:15" ht="20.100000000000001" customHeight="1" x14ac:dyDescent="0.2">
      <c r="A182" s="95">
        <v>29556</v>
      </c>
      <c r="B182" s="100">
        <f>VLOOKUP($A182,[2]MENSAIS!$A$3:$G$1000,2,FALSE)</f>
        <v>11.294190000000004</v>
      </c>
      <c r="C182" s="100">
        <f>VLOOKUP($A182,[2]MENSAIS!$A$3:$G$1000,3,FALSE)</f>
        <v>1.1129419</v>
      </c>
      <c r="D182" s="100">
        <f>VLOOKUP($A182,[2]MENSAIS!$A$3:$G$1000,4,FALSE)</f>
        <v>1.5138479546662074</v>
      </c>
      <c r="E182" s="101">
        <f>VLOOKUP($A182,[2]MENSAIS!$A$3:$G$1000,5,FALSE)</f>
        <v>3.3313982370258288E-2</v>
      </c>
      <c r="F182" s="96">
        <f t="shared" ca="1" si="14"/>
        <v>0</v>
      </c>
      <c r="G182" s="93">
        <f t="shared" si="15"/>
        <v>29556</v>
      </c>
      <c r="H182" s="89">
        <f>VLOOKUP($A182,[2]MENSAIS!$A$3:$M$1000,8,FALSE)</f>
        <v>0</v>
      </c>
      <c r="I182" s="90">
        <f>VLOOKUP($A182,[2]MENSAIS!$A$3:$M$1000,9,FALSE)</f>
        <v>0</v>
      </c>
      <c r="J182" s="58">
        <f t="shared" ca="1" si="17"/>
        <v>0</v>
      </c>
      <c r="K182" s="94">
        <f t="shared" si="18"/>
        <v>0.51384795466620736</v>
      </c>
      <c r="L182" s="94">
        <f t="shared" si="19"/>
        <v>2.4693392958796436</v>
      </c>
      <c r="M182" s="92">
        <v>180</v>
      </c>
      <c r="N182" s="93">
        <f t="shared" si="16"/>
        <v>29556</v>
      </c>
      <c r="O182" s="94">
        <f>IF(N182&gt;$N$2,1,IF(C182=C183,1*O183,C182*O183/VLOOKUP(N182,Moeda!A$3:D$99,4,1)))</f>
        <v>3.3020854018400658E-2</v>
      </c>
    </row>
    <row r="183" spans="1:15" ht="20.100000000000001" customHeight="1" x14ac:dyDescent="0.2">
      <c r="A183" s="95">
        <v>29587</v>
      </c>
      <c r="B183" s="100">
        <f>VLOOKUP($A183,[2]MENSAIS!$A$3:$G$1000,2,FALSE)</f>
        <v>0</v>
      </c>
      <c r="C183" s="100">
        <f>VLOOKUP($A183,[2]MENSAIS!$A$3:$G$1000,3,FALSE)</f>
        <v>1</v>
      </c>
      <c r="D183" s="100">
        <f>VLOOKUP($A183,[2]MENSAIS!$A$3:$G$1000,4,FALSE)</f>
        <v>1</v>
      </c>
      <c r="E183" s="101">
        <f>VLOOKUP($A183,[2]MENSAIS!$A$3:$G$1000,5,FALSE)</f>
        <v>2.993326279678956E-2</v>
      </c>
      <c r="F183" s="96">
        <f t="shared" ca="1" si="14"/>
        <v>0</v>
      </c>
      <c r="G183" s="93">
        <f t="shared" si="15"/>
        <v>29587</v>
      </c>
      <c r="H183" s="89">
        <f>VLOOKUP($A183,[2]MENSAIS!$A$3:$M$1000,8,FALSE)</f>
        <v>0</v>
      </c>
      <c r="I183" s="90">
        <f>VLOOKUP($A183,[2]MENSAIS!$A$3:$M$1000,9,FALSE)</f>
        <v>0</v>
      </c>
      <c r="J183" s="58">
        <f t="shared" ca="1" si="17"/>
        <v>0</v>
      </c>
      <c r="K183" s="94">
        <f t="shared" si="18"/>
        <v>0</v>
      </c>
      <c r="L183" s="94">
        <f t="shared" si="19"/>
        <v>2.0961012001057018</v>
      </c>
      <c r="M183" s="92">
        <v>181</v>
      </c>
      <c r="N183" s="93">
        <f t="shared" si="16"/>
        <v>29587</v>
      </c>
      <c r="O183" s="94">
        <f>IF(N183&gt;$N$2,1,IF(C183=C184,1*O184,C183*O184/VLOOKUP(N183,Moeda!A$3:D$99,4,1)))</f>
        <v>2.9669881256515419E-2</v>
      </c>
    </row>
    <row r="184" spans="1:15" ht="20.100000000000001" customHeight="1" x14ac:dyDescent="0.2">
      <c r="A184" s="95">
        <v>29618</v>
      </c>
      <c r="B184" s="100">
        <f>VLOOKUP($A184,[2]MENSAIS!$A$3:$G$1000,2,FALSE)</f>
        <v>0</v>
      </c>
      <c r="C184" s="100">
        <f>VLOOKUP($A184,[2]MENSAIS!$A$3:$G$1000,3,FALSE)</f>
        <v>1</v>
      </c>
      <c r="D184" s="100">
        <f>VLOOKUP($A184,[2]MENSAIS!$A$3:$G$1000,4,FALSE)</f>
        <v>1</v>
      </c>
      <c r="E184" s="101">
        <f>VLOOKUP($A184,[2]MENSAIS!$A$3:$G$1000,5,FALSE)</f>
        <v>2.993326279678956E-2</v>
      </c>
      <c r="F184" s="96">
        <f t="shared" ca="1" si="14"/>
        <v>0</v>
      </c>
      <c r="G184" s="93">
        <f t="shared" si="15"/>
        <v>29618</v>
      </c>
      <c r="H184" s="89">
        <f>VLOOKUP($A184,[2]MENSAIS!$A$3:$M$1000,8,FALSE)</f>
        <v>0</v>
      </c>
      <c r="I184" s="90">
        <f>VLOOKUP($A184,[2]MENSAIS!$A$3:$M$1000,9,FALSE)</f>
        <v>0</v>
      </c>
      <c r="J184" s="58">
        <f t="shared" ca="1" si="17"/>
        <v>0</v>
      </c>
      <c r="K184" s="94">
        <f t="shared" si="18"/>
        <v>0</v>
      </c>
      <c r="L184" s="94">
        <f t="shared" si="19"/>
        <v>1.7630167659532692</v>
      </c>
      <c r="M184" s="92">
        <v>182</v>
      </c>
      <c r="N184" s="93">
        <f t="shared" si="16"/>
        <v>29618</v>
      </c>
      <c r="O184" s="94">
        <f>IF(N184&gt;$N$2,1,IF(C184=C185,1*O185,C184*O185/VLOOKUP(N184,Moeda!A$3:D$99,4,1)))</f>
        <v>2.9669881256515419E-2</v>
      </c>
    </row>
    <row r="185" spans="1:15" ht="20.100000000000001" customHeight="1" x14ac:dyDescent="0.2">
      <c r="A185" s="95">
        <v>29646</v>
      </c>
      <c r="B185" s="100">
        <f>VLOOKUP($A185,[2]MENSAIS!$A$3:$G$1000,2,FALSE)</f>
        <v>18.870429999999992</v>
      </c>
      <c r="C185" s="100">
        <f>VLOOKUP($A185,[2]MENSAIS!$A$3:$G$1000,3,FALSE)</f>
        <v>1.1887042999999999</v>
      </c>
      <c r="D185" s="100">
        <f>VLOOKUP($A185,[2]MENSAIS!$A$3:$G$1000,4,FALSE)</f>
        <v>1.1887042999999999</v>
      </c>
      <c r="E185" s="101">
        <f>VLOOKUP($A185,[2]MENSAIS!$A$3:$G$1000,5,FALSE)</f>
        <v>2.993326279678956E-2</v>
      </c>
      <c r="F185" s="96">
        <f t="shared" ca="1" si="14"/>
        <v>0</v>
      </c>
      <c r="G185" s="93">
        <f t="shared" si="15"/>
        <v>29646</v>
      </c>
      <c r="H185" s="89">
        <f>VLOOKUP($A185,[2]MENSAIS!$A$3:$M$1000,8,FALSE)</f>
        <v>0</v>
      </c>
      <c r="I185" s="90">
        <f>VLOOKUP($A185,[2]MENSAIS!$A$3:$M$1000,9,FALSE)</f>
        <v>0</v>
      </c>
      <c r="J185" s="58">
        <f t="shared" ca="1" si="17"/>
        <v>0</v>
      </c>
      <c r="K185" s="94">
        <f t="shared" si="18"/>
        <v>0.18870429999999994</v>
      </c>
      <c r="L185" s="94">
        <f t="shared" si="19"/>
        <v>1.9310668685858507</v>
      </c>
      <c r="M185" s="92">
        <v>183</v>
      </c>
      <c r="N185" s="93">
        <f t="shared" si="16"/>
        <v>29646</v>
      </c>
      <c r="O185" s="94">
        <f>IF(N185&gt;$N$2,1,IF(C185=C186,1*O186,C185*O186/VLOOKUP(N185,Moeda!A$3:D$99,4,1)))</f>
        <v>2.9669881256515419E-2</v>
      </c>
    </row>
    <row r="186" spans="1:15" ht="20.100000000000001" customHeight="1" x14ac:dyDescent="0.2">
      <c r="A186" s="95">
        <v>29677</v>
      </c>
      <c r="B186" s="100">
        <f>VLOOKUP($A186,[2]MENSAIS!$A$3:$G$1000,2,FALSE)</f>
        <v>0</v>
      </c>
      <c r="C186" s="100">
        <f>VLOOKUP($A186,[2]MENSAIS!$A$3:$G$1000,3,FALSE)</f>
        <v>1</v>
      </c>
      <c r="D186" s="100">
        <f>VLOOKUP($A186,[2]MENSAIS!$A$3:$G$1000,4,FALSE)</f>
        <v>1.1887042999999999</v>
      </c>
      <c r="E186" s="101">
        <f>VLOOKUP($A186,[2]MENSAIS!$A$3:$G$1000,5,FALSE)</f>
        <v>2.5181420473358734E-2</v>
      </c>
      <c r="F186" s="96">
        <f t="shared" ca="1" si="14"/>
        <v>0</v>
      </c>
      <c r="G186" s="93">
        <f t="shared" si="15"/>
        <v>29677</v>
      </c>
      <c r="H186" s="89">
        <f>VLOOKUP($A186,[2]MENSAIS!$A$3:$M$1000,8,FALSE)</f>
        <v>0</v>
      </c>
      <c r="I186" s="90">
        <f>VLOOKUP($A186,[2]MENSAIS!$A$3:$M$1000,9,FALSE)</f>
        <v>0</v>
      </c>
      <c r="J186" s="58">
        <f t="shared" ca="1" si="17"/>
        <v>0</v>
      </c>
      <c r="K186" s="94">
        <f t="shared" si="18"/>
        <v>0.18870429999999994</v>
      </c>
      <c r="L186" s="94">
        <f t="shared" si="19"/>
        <v>1.6488008494999886</v>
      </c>
      <c r="M186" s="92">
        <v>184</v>
      </c>
      <c r="N186" s="93">
        <f t="shared" si="16"/>
        <v>29677</v>
      </c>
      <c r="O186" s="94">
        <f>IF(N186&gt;$N$2,1,IF(C186=C187,1*O187,C186*O187/VLOOKUP(N186,Moeda!A$3:D$99,4,1)))</f>
        <v>2.4959850196987949E-2</v>
      </c>
    </row>
    <row r="187" spans="1:15" ht="20.100000000000001" customHeight="1" x14ac:dyDescent="0.2">
      <c r="A187" s="95">
        <v>29707</v>
      </c>
      <c r="B187" s="100">
        <f>VLOOKUP($A187,[2]MENSAIS!$A$3:$G$1000,2,FALSE)</f>
        <v>0</v>
      </c>
      <c r="C187" s="100">
        <f>VLOOKUP($A187,[2]MENSAIS!$A$3:$G$1000,3,FALSE)</f>
        <v>1</v>
      </c>
      <c r="D187" s="100">
        <f>VLOOKUP($A187,[2]MENSAIS!$A$3:$G$1000,4,FALSE)</f>
        <v>1.1887042999999999</v>
      </c>
      <c r="E187" s="101">
        <f>VLOOKUP($A187,[2]MENSAIS!$A$3:$G$1000,5,FALSE)</f>
        <v>2.5181420473358734E-2</v>
      </c>
      <c r="F187" s="96">
        <f t="shared" ca="1" si="14"/>
        <v>0</v>
      </c>
      <c r="G187" s="93">
        <f t="shared" si="15"/>
        <v>29707</v>
      </c>
      <c r="H187" s="89">
        <f>VLOOKUP($A187,[2]MENSAIS!$A$3:$M$1000,8,FALSE)</f>
        <v>0</v>
      </c>
      <c r="I187" s="90">
        <f>VLOOKUP($A187,[2]MENSAIS!$A$3:$M$1000,9,FALSE)</f>
        <v>0</v>
      </c>
      <c r="J187" s="58">
        <f t="shared" ca="1" si="17"/>
        <v>0</v>
      </c>
      <c r="K187" s="94">
        <f t="shared" si="18"/>
        <v>0.18870429999999994</v>
      </c>
      <c r="L187" s="94">
        <f t="shared" si="19"/>
        <v>1.3937174601877769</v>
      </c>
      <c r="M187" s="92">
        <v>185</v>
      </c>
      <c r="N187" s="93">
        <f t="shared" si="16"/>
        <v>29707</v>
      </c>
      <c r="O187" s="94">
        <f>IF(N187&gt;$N$2,1,IF(C187=C188,1*O188,C187*O188/VLOOKUP(N187,Moeda!A$3:D$99,4,1)))</f>
        <v>2.4959850196987949E-2</v>
      </c>
    </row>
    <row r="188" spans="1:15" ht="20.100000000000001" customHeight="1" x14ac:dyDescent="0.2">
      <c r="A188" s="95">
        <v>29738</v>
      </c>
      <c r="B188" s="100">
        <f>VLOOKUP($A188,[2]MENSAIS!$A$3:$G$1000,2,FALSE)</f>
        <v>19.101110000000009</v>
      </c>
      <c r="C188" s="100">
        <f>VLOOKUP($A188,[2]MENSAIS!$A$3:$G$1000,3,FALSE)</f>
        <v>1.1910111000000001</v>
      </c>
      <c r="D188" s="100">
        <f>VLOOKUP($A188,[2]MENSAIS!$A$3:$G$1000,4,FALSE)</f>
        <v>1.4157600159177302</v>
      </c>
      <c r="E188" s="101">
        <f>VLOOKUP($A188,[2]MENSAIS!$A$3:$G$1000,5,FALSE)</f>
        <v>2.5181420473358734E-2</v>
      </c>
      <c r="F188" s="96">
        <f t="shared" ca="1" si="14"/>
        <v>0</v>
      </c>
      <c r="G188" s="93">
        <f t="shared" si="15"/>
        <v>29738</v>
      </c>
      <c r="H188" s="89">
        <f>VLOOKUP($A188,[2]MENSAIS!$A$3:$M$1000,8,FALSE)</f>
        <v>0</v>
      </c>
      <c r="I188" s="90">
        <f>VLOOKUP($A188,[2]MENSAIS!$A$3:$M$1000,9,FALSE)</f>
        <v>0</v>
      </c>
      <c r="J188" s="58">
        <f t="shared" ca="1" si="17"/>
        <v>0</v>
      </c>
      <c r="K188" s="94">
        <f t="shared" si="18"/>
        <v>0.41576001591773015</v>
      </c>
      <c r="L188" s="94">
        <f t="shared" si="19"/>
        <v>1.5763939892004868</v>
      </c>
      <c r="M188" s="92">
        <v>186</v>
      </c>
      <c r="N188" s="93">
        <f t="shared" si="16"/>
        <v>29738</v>
      </c>
      <c r="O188" s="94">
        <f>IF(N188&gt;$N$2,1,IF(C188=C189,1*O189,C188*O189/VLOOKUP(N188,Moeda!A$3:D$99,4,1)))</f>
        <v>2.4959850196987949E-2</v>
      </c>
    </row>
    <row r="189" spans="1:15" ht="20.100000000000001" customHeight="1" x14ac:dyDescent="0.2">
      <c r="A189" s="95">
        <v>29768</v>
      </c>
      <c r="B189" s="100">
        <f>VLOOKUP($A189,[2]MENSAIS!$A$3:$G$1000,2,FALSE)</f>
        <v>0</v>
      </c>
      <c r="C189" s="100">
        <f>VLOOKUP($A189,[2]MENSAIS!$A$3:$G$1000,3,FALSE)</f>
        <v>1</v>
      </c>
      <c r="D189" s="100">
        <f>VLOOKUP($A189,[2]MENSAIS!$A$3:$G$1000,4,FALSE)</f>
        <v>1.4157600159177302</v>
      </c>
      <c r="E189" s="101">
        <f>VLOOKUP($A189,[2]MENSAIS!$A$3:$G$1000,5,FALSE)</f>
        <v>2.1142893188282403E-2</v>
      </c>
      <c r="F189" s="96">
        <f t="shared" ca="1" si="14"/>
        <v>0</v>
      </c>
      <c r="G189" s="93">
        <f t="shared" si="15"/>
        <v>29768</v>
      </c>
      <c r="H189" s="89">
        <f>VLOOKUP($A189,[2]MENSAIS!$A$3:$M$1000,8,FALSE)</f>
        <v>0</v>
      </c>
      <c r="I189" s="90">
        <f>VLOOKUP($A189,[2]MENSAIS!$A$3:$M$1000,9,FALSE)</f>
        <v>0</v>
      </c>
      <c r="J189" s="58">
        <f t="shared" ca="1" si="17"/>
        <v>0</v>
      </c>
      <c r="K189" s="94">
        <f t="shared" si="18"/>
        <v>0.41576001591773015</v>
      </c>
      <c r="L189" s="94">
        <f t="shared" si="19"/>
        <v>1.3486081239208967</v>
      </c>
      <c r="M189" s="92">
        <v>187</v>
      </c>
      <c r="N189" s="93">
        <f t="shared" si="16"/>
        <v>29768</v>
      </c>
      <c r="O189" s="94">
        <f>IF(N189&gt;$N$2,1,IF(C189=C190,1*O190,C189*O190/VLOOKUP(N189,Moeda!A$3:D$99,4,1)))</f>
        <v>2.0956857746319869E-2</v>
      </c>
    </row>
    <row r="190" spans="1:15" ht="20.100000000000001" customHeight="1" x14ac:dyDescent="0.2">
      <c r="A190" s="95">
        <v>29799</v>
      </c>
      <c r="B190" s="100">
        <f>VLOOKUP($A190,[2]MENSAIS!$A$3:$G$1000,2,FALSE)</f>
        <v>0</v>
      </c>
      <c r="C190" s="100">
        <f>VLOOKUP($A190,[2]MENSAIS!$A$3:$G$1000,3,FALSE)</f>
        <v>1</v>
      </c>
      <c r="D190" s="100">
        <f>VLOOKUP($A190,[2]MENSAIS!$A$3:$G$1000,4,FALSE)</f>
        <v>1.4157600159177302</v>
      </c>
      <c r="E190" s="101">
        <f>VLOOKUP($A190,[2]MENSAIS!$A$3:$G$1000,5,FALSE)</f>
        <v>2.1142893188282403E-2</v>
      </c>
      <c r="F190" s="96">
        <f t="shared" ca="1" si="14"/>
        <v>0</v>
      </c>
      <c r="G190" s="93">
        <f t="shared" si="15"/>
        <v>29799</v>
      </c>
      <c r="H190" s="89">
        <f>VLOOKUP($A190,[2]MENSAIS!$A$3:$M$1000,8,FALSE)</f>
        <v>0</v>
      </c>
      <c r="I190" s="90">
        <f>VLOOKUP($A190,[2]MENSAIS!$A$3:$M$1000,9,FALSE)</f>
        <v>0</v>
      </c>
      <c r="J190" s="58">
        <f t="shared" ca="1" si="17"/>
        <v>0</v>
      </c>
      <c r="K190" s="94">
        <f t="shared" si="18"/>
        <v>0.41576001591773015</v>
      </c>
      <c r="L190" s="94">
        <f t="shared" si="19"/>
        <v>1.1409614146239182</v>
      </c>
      <c r="M190" s="92">
        <v>188</v>
      </c>
      <c r="N190" s="93">
        <f t="shared" si="16"/>
        <v>29799</v>
      </c>
      <c r="O190" s="94">
        <f>IF(N190&gt;$N$2,1,IF(C190=C191,1*O191,C190*O191/VLOOKUP(N190,Moeda!A$3:D$99,4,1)))</f>
        <v>2.0956857746319869E-2</v>
      </c>
    </row>
    <row r="191" spans="1:15" ht="20.100000000000001" customHeight="1" x14ac:dyDescent="0.2">
      <c r="A191" s="95">
        <v>29830</v>
      </c>
      <c r="B191" s="100">
        <f>VLOOKUP($A191,[2]MENSAIS!$A$3:$G$1000,2,FALSE)</f>
        <v>18.541169999999994</v>
      </c>
      <c r="C191" s="100">
        <f>VLOOKUP($A191,[2]MENSAIS!$A$3:$G$1000,3,FALSE)</f>
        <v>1.1854117</v>
      </c>
      <c r="D191" s="100">
        <f>VLOOKUP($A191,[2]MENSAIS!$A$3:$G$1000,4,FALSE)</f>
        <v>1.6782584872610635</v>
      </c>
      <c r="E191" s="101">
        <f>VLOOKUP($A191,[2]MENSAIS!$A$3:$G$1000,5,FALSE)</f>
        <v>2.1142893188282403E-2</v>
      </c>
      <c r="F191" s="96">
        <f t="shared" ca="1" si="14"/>
        <v>0</v>
      </c>
      <c r="G191" s="93">
        <f t="shared" si="15"/>
        <v>29830</v>
      </c>
      <c r="H191" s="89">
        <f>VLOOKUP($A191,[2]MENSAIS!$A$3:$M$1000,8,FALSE)</f>
        <v>0</v>
      </c>
      <c r="I191" s="90">
        <f>VLOOKUP($A191,[2]MENSAIS!$A$3:$M$1000,9,FALSE)</f>
        <v>0</v>
      </c>
      <c r="J191" s="58">
        <f t="shared" ca="1" si="17"/>
        <v>0</v>
      </c>
      <c r="K191" s="94">
        <f t="shared" si="18"/>
        <v>0.67825848726106353</v>
      </c>
      <c r="L191" s="94">
        <f t="shared" si="19"/>
        <v>1.3135363700954716</v>
      </c>
      <c r="M191" s="92">
        <v>189</v>
      </c>
      <c r="N191" s="93">
        <f t="shared" si="16"/>
        <v>29830</v>
      </c>
      <c r="O191" s="94">
        <f>IF(N191&gt;$N$2,1,IF(C191=C192,1*O192,C191*O192/VLOOKUP(N191,Moeda!A$3:D$99,4,1)))</f>
        <v>2.0956857746319869E-2</v>
      </c>
    </row>
    <row r="192" spans="1:15" ht="20.100000000000001" customHeight="1" x14ac:dyDescent="0.2">
      <c r="A192" s="95">
        <v>29860</v>
      </c>
      <c r="B192" s="100">
        <f>VLOOKUP($A192,[2]MENSAIS!$A$3:$G$1000,2,FALSE)</f>
        <v>0</v>
      </c>
      <c r="C192" s="100">
        <f>VLOOKUP($A192,[2]MENSAIS!$A$3:$G$1000,3,FALSE)</f>
        <v>1</v>
      </c>
      <c r="D192" s="100">
        <f>VLOOKUP($A192,[2]MENSAIS!$A$3:$G$1000,4,FALSE)</f>
        <v>1.6782584872610635</v>
      </c>
      <c r="E192" s="101">
        <f>VLOOKUP($A192,[2]MENSAIS!$A$3:$G$1000,5,FALSE)</f>
        <v>1.7835907295568623E-2</v>
      </c>
      <c r="F192" s="96">
        <f t="shared" ca="1" si="14"/>
        <v>0</v>
      </c>
      <c r="G192" s="93">
        <f t="shared" si="15"/>
        <v>29860</v>
      </c>
      <c r="H192" s="89">
        <f>VLOOKUP($A192,[2]MENSAIS!$A$3:$M$1000,8,FALSE)</f>
        <v>0</v>
      </c>
      <c r="I192" s="90">
        <f>VLOOKUP($A192,[2]MENSAIS!$A$3:$M$1000,9,FALSE)</f>
        <v>0</v>
      </c>
      <c r="J192" s="58">
        <f t="shared" ca="1" si="17"/>
        <v>0</v>
      </c>
      <c r="K192" s="94">
        <f t="shared" si="18"/>
        <v>0.67825848726106353</v>
      </c>
      <c r="L192" s="94">
        <f t="shared" si="19"/>
        <v>1.0787575434939338</v>
      </c>
      <c r="M192" s="92">
        <v>190</v>
      </c>
      <c r="N192" s="93">
        <f t="shared" si="16"/>
        <v>29860</v>
      </c>
      <c r="O192" s="94">
        <f>IF(N192&gt;$N$2,1,IF(C192=C193,1*O193,C192*O193/VLOOKUP(N192,Moeda!A$3:D$99,4,1)))</f>
        <v>1.7678969885584789E-2</v>
      </c>
    </row>
    <row r="193" spans="1:15" ht="20.100000000000001" customHeight="1" x14ac:dyDescent="0.2">
      <c r="A193" s="95">
        <v>29891</v>
      </c>
      <c r="B193" s="100">
        <f>VLOOKUP($A193,[2]MENSAIS!$A$3:$G$1000,2,FALSE)</f>
        <v>0</v>
      </c>
      <c r="C193" s="100">
        <f>VLOOKUP($A193,[2]MENSAIS!$A$3:$G$1000,3,FALSE)</f>
        <v>1</v>
      </c>
      <c r="D193" s="100">
        <f>VLOOKUP($A193,[2]MENSAIS!$A$3:$G$1000,4,FALSE)</f>
        <v>1.6782584872610635</v>
      </c>
      <c r="E193" s="101">
        <f>VLOOKUP($A193,[2]MENSAIS!$A$3:$G$1000,5,FALSE)</f>
        <v>1.7835907295568623E-2</v>
      </c>
      <c r="F193" s="96">
        <f t="shared" ca="1" si="14"/>
        <v>0</v>
      </c>
      <c r="G193" s="93">
        <f t="shared" si="15"/>
        <v>29891</v>
      </c>
      <c r="H193" s="89">
        <f>VLOOKUP($A193,[2]MENSAIS!$A$3:$M$1000,8,FALSE)</f>
        <v>0</v>
      </c>
      <c r="I193" s="90">
        <f>VLOOKUP($A193,[2]MENSAIS!$A$3:$M$1000,9,FALSE)</f>
        <v>0</v>
      </c>
      <c r="J193" s="58">
        <f t="shared" ca="1" si="17"/>
        <v>0</v>
      </c>
      <c r="K193" s="94">
        <f t="shared" si="18"/>
        <v>0.67825848726106353</v>
      </c>
      <c r="L193" s="94">
        <f t="shared" si="19"/>
        <v>0.86780418950345384</v>
      </c>
      <c r="M193" s="92">
        <v>191</v>
      </c>
      <c r="N193" s="93">
        <f t="shared" si="16"/>
        <v>29891</v>
      </c>
      <c r="O193" s="94">
        <f>IF(N193&gt;$N$2,1,IF(C193=C194,1*O194,C193*O194/VLOOKUP(N193,Moeda!A$3:D$99,4,1)))</f>
        <v>1.7678969885584789E-2</v>
      </c>
    </row>
    <row r="194" spans="1:15" ht="20.100000000000001" customHeight="1" x14ac:dyDescent="0.2">
      <c r="A194" s="95">
        <v>29921</v>
      </c>
      <c r="B194" s="100">
        <f>VLOOKUP($A194,[2]MENSAIS!$A$3:$G$1000,2,FALSE)</f>
        <v>17.311779999999999</v>
      </c>
      <c r="C194" s="100">
        <f>VLOOKUP($A194,[2]MENSAIS!$A$3:$G$1000,3,FALSE)</f>
        <v>1.1731178</v>
      </c>
      <c r="D194" s="100">
        <f>VLOOKUP($A194,[2]MENSAIS!$A$3:$G$1000,4,FALSE)</f>
        <v>1.9687949044070268</v>
      </c>
      <c r="E194" s="101">
        <f>VLOOKUP($A194,[2]MENSAIS!$A$3:$G$1000,5,FALSE)</f>
        <v>1.7835907295568623E-2</v>
      </c>
      <c r="F194" s="96">
        <f t="shared" ca="1" si="14"/>
        <v>0</v>
      </c>
      <c r="G194" s="93">
        <f t="shared" si="15"/>
        <v>29921</v>
      </c>
      <c r="H194" s="89">
        <f>VLOOKUP($A194,[2]MENSAIS!$A$3:$M$1000,8,FALSE)</f>
        <v>0</v>
      </c>
      <c r="I194" s="90">
        <f>VLOOKUP($A194,[2]MENSAIS!$A$3:$M$1000,9,FALSE)</f>
        <v>0</v>
      </c>
      <c r="J194" s="58">
        <f t="shared" ca="1" si="17"/>
        <v>0</v>
      </c>
      <c r="K194" s="94">
        <f t="shared" si="18"/>
        <v>0.96879490440702676</v>
      </c>
      <c r="L194" s="94">
        <f t="shared" si="19"/>
        <v>0.96879490440702676</v>
      </c>
      <c r="M194" s="92">
        <v>192</v>
      </c>
      <c r="N194" s="93">
        <f t="shared" si="16"/>
        <v>29921</v>
      </c>
      <c r="O194" s="94">
        <f>IF(N194&gt;$N$2,1,IF(C194=C195,1*O195,C194*O195/VLOOKUP(N194,Moeda!A$3:D$99,4,1)))</f>
        <v>1.7678969885584789E-2</v>
      </c>
    </row>
    <row r="195" spans="1:15" ht="20.100000000000001" customHeight="1" x14ac:dyDescent="0.2">
      <c r="A195" s="95">
        <v>29952</v>
      </c>
      <c r="B195" s="100">
        <f>VLOOKUP($A195,[2]MENSAIS!$A$3:$G$1000,2,FALSE)</f>
        <v>0</v>
      </c>
      <c r="C195" s="100">
        <f>VLOOKUP($A195,[2]MENSAIS!$A$3:$G$1000,3,FALSE)</f>
        <v>1</v>
      </c>
      <c r="D195" s="100">
        <f>VLOOKUP($A195,[2]MENSAIS!$A$3:$G$1000,4,FALSE)</f>
        <v>1</v>
      </c>
      <c r="E195" s="101">
        <f>VLOOKUP($A195,[2]MENSAIS!$A$3:$G$1000,5,FALSE)</f>
        <v>1.5203850197796525E-2</v>
      </c>
      <c r="F195" s="96">
        <f t="shared" ref="F195:F258" ca="1" si="20">IF(CELL("tipo",B195)="v",IF(CELL("tipo",B196)="b",1,0),0)</f>
        <v>0</v>
      </c>
      <c r="G195" s="93">
        <f t="shared" si="15"/>
        <v>29952</v>
      </c>
      <c r="H195" s="89">
        <f>VLOOKUP($A195,[2]MENSAIS!$A$3:$M$1000,8,FALSE)</f>
        <v>0</v>
      </c>
      <c r="I195" s="90">
        <f>VLOOKUP($A195,[2]MENSAIS!$A$3:$M$1000,9,FALSE)</f>
        <v>0</v>
      </c>
      <c r="J195" s="58">
        <f t="shared" ca="1" si="17"/>
        <v>0</v>
      </c>
      <c r="K195" s="94">
        <f t="shared" si="18"/>
        <v>0</v>
      </c>
      <c r="L195" s="94">
        <f t="shared" si="19"/>
        <v>0.96879490440702676</v>
      </c>
      <c r="M195" s="92">
        <v>193</v>
      </c>
      <c r="N195" s="93">
        <f t="shared" si="16"/>
        <v>29952</v>
      </c>
      <c r="O195" s="94">
        <f>IF(N195&gt;$N$2,1,IF(C195=C196,1*O196,C195*O196/VLOOKUP(N195,Moeda!A$3:D$99,4,1)))</f>
        <v>1.5070072149263092E-2</v>
      </c>
    </row>
    <row r="196" spans="1:15" ht="20.100000000000001" customHeight="1" x14ac:dyDescent="0.2">
      <c r="A196" s="95">
        <v>29983</v>
      </c>
      <c r="B196" s="100">
        <f>VLOOKUP($A196,[2]MENSAIS!$A$3:$G$1000,2,FALSE)</f>
        <v>0</v>
      </c>
      <c r="C196" s="100">
        <f>VLOOKUP($A196,[2]MENSAIS!$A$3:$G$1000,3,FALSE)</f>
        <v>1</v>
      </c>
      <c r="D196" s="100">
        <f>VLOOKUP($A196,[2]MENSAIS!$A$3:$G$1000,4,FALSE)</f>
        <v>1</v>
      </c>
      <c r="E196" s="101">
        <f>VLOOKUP($A196,[2]MENSAIS!$A$3:$G$1000,5,FALSE)</f>
        <v>1.5203850197796525E-2</v>
      </c>
      <c r="F196" s="96">
        <f t="shared" ca="1" si="20"/>
        <v>0</v>
      </c>
      <c r="G196" s="93">
        <f t="shared" ref="G196:G259" si="21">A196</f>
        <v>29983</v>
      </c>
      <c r="H196" s="89">
        <f>VLOOKUP($A196,[2]MENSAIS!$A$3:$M$1000,8,FALSE)</f>
        <v>0</v>
      </c>
      <c r="I196" s="90">
        <f>VLOOKUP($A196,[2]MENSAIS!$A$3:$M$1000,9,FALSE)</f>
        <v>0</v>
      </c>
      <c r="J196" s="58">
        <f t="shared" ca="1" si="17"/>
        <v>0</v>
      </c>
      <c r="K196" s="94">
        <f t="shared" si="18"/>
        <v>0</v>
      </c>
      <c r="L196" s="94">
        <f t="shared" si="19"/>
        <v>0.96879490440702676</v>
      </c>
      <c r="M196" s="92">
        <v>194</v>
      </c>
      <c r="N196" s="93">
        <f t="shared" ref="N196:N259" si="22">G196</f>
        <v>29983</v>
      </c>
      <c r="O196" s="94">
        <f>IF(N196&gt;$N$2,1,IF(C196=C197,1*O197,C196*O197/VLOOKUP(N196,Moeda!A$3:D$99,4,1)))</f>
        <v>1.5070072149263092E-2</v>
      </c>
    </row>
    <row r="197" spans="1:15" ht="20.100000000000001" customHeight="1" x14ac:dyDescent="0.2">
      <c r="A197" s="95">
        <v>30011</v>
      </c>
      <c r="B197" s="100">
        <f>VLOOKUP($A197,[2]MENSAIS!$A$3:$G$1000,2,FALSE)</f>
        <v>15.761479999999995</v>
      </c>
      <c r="C197" s="100">
        <f>VLOOKUP($A197,[2]MENSAIS!$A$3:$G$1000,3,FALSE)</f>
        <v>1.1576147999999999</v>
      </c>
      <c r="D197" s="100">
        <f>VLOOKUP($A197,[2]MENSAIS!$A$3:$G$1000,4,FALSE)</f>
        <v>1.1576147999999999</v>
      </c>
      <c r="E197" s="101">
        <f>VLOOKUP($A197,[2]MENSAIS!$A$3:$G$1000,5,FALSE)</f>
        <v>1.5203850197796525E-2</v>
      </c>
      <c r="F197" s="96">
        <f t="shared" ca="1" si="20"/>
        <v>0</v>
      </c>
      <c r="G197" s="93">
        <f t="shared" si="21"/>
        <v>30011</v>
      </c>
      <c r="H197" s="89">
        <f>VLOOKUP($A197,[2]MENSAIS!$A$3:$M$1000,8,FALSE)</f>
        <v>0</v>
      </c>
      <c r="I197" s="90">
        <f>VLOOKUP($A197,[2]MENSAIS!$A$3:$M$1000,9,FALSE)</f>
        <v>0</v>
      </c>
      <c r="J197" s="58">
        <f t="shared" ca="1" si="17"/>
        <v>0</v>
      </c>
      <c r="K197" s="94">
        <f t="shared" si="18"/>
        <v>0.15761479999999994</v>
      </c>
      <c r="L197" s="94">
        <f t="shared" si="19"/>
        <v>0.91730283091106801</v>
      </c>
      <c r="M197" s="92">
        <v>195</v>
      </c>
      <c r="N197" s="93">
        <f t="shared" si="22"/>
        <v>30011</v>
      </c>
      <c r="O197" s="94">
        <f>IF(N197&gt;$N$2,1,IF(C197=C198,1*O198,C197*O198/VLOOKUP(N197,Moeda!A$3:D$99,4,1)))</f>
        <v>1.5070072149263092E-2</v>
      </c>
    </row>
    <row r="198" spans="1:15" ht="20.100000000000001" customHeight="1" x14ac:dyDescent="0.2">
      <c r="A198" s="95">
        <v>30042</v>
      </c>
      <c r="B198" s="100">
        <f>VLOOKUP($A198,[2]MENSAIS!$A$3:$G$1000,2,FALSE)</f>
        <v>0</v>
      </c>
      <c r="C198" s="100">
        <f>VLOOKUP($A198,[2]MENSAIS!$A$3:$G$1000,3,FALSE)</f>
        <v>1</v>
      </c>
      <c r="D198" s="100">
        <f>VLOOKUP($A198,[2]MENSAIS!$A$3:$G$1000,4,FALSE)</f>
        <v>1.1576147999999999</v>
      </c>
      <c r="E198" s="101">
        <f>VLOOKUP($A198,[2]MENSAIS!$A$3:$G$1000,5,FALSE)</f>
        <v>1.3133773166856995E-2</v>
      </c>
      <c r="F198" s="96">
        <f t="shared" ca="1" si="20"/>
        <v>0</v>
      </c>
      <c r="G198" s="93">
        <f t="shared" si="21"/>
        <v>30042</v>
      </c>
      <c r="H198" s="89">
        <f>VLOOKUP($A198,[2]MENSAIS!$A$3:$M$1000,8,FALSE)</f>
        <v>0</v>
      </c>
      <c r="I198" s="90">
        <f>VLOOKUP($A198,[2]MENSAIS!$A$3:$M$1000,9,FALSE)</f>
        <v>0</v>
      </c>
      <c r="J198" s="58">
        <f t="shared" ca="1" si="17"/>
        <v>0</v>
      </c>
      <c r="K198" s="94">
        <f t="shared" si="18"/>
        <v>0.15761479999999994</v>
      </c>
      <c r="L198" s="94">
        <f t="shared" si="19"/>
        <v>0.91730283091106801</v>
      </c>
      <c r="M198" s="92">
        <v>196</v>
      </c>
      <c r="N198" s="93">
        <f t="shared" si="22"/>
        <v>30042</v>
      </c>
      <c r="O198" s="94">
        <f>IF(N198&gt;$N$2,1,IF(C198=C199,1*O199,C198*O199/VLOOKUP(N198,Moeda!A$3:D$99,4,1)))</f>
        <v>1.3018209640428831E-2</v>
      </c>
    </row>
    <row r="199" spans="1:15" ht="20.100000000000001" customHeight="1" x14ac:dyDescent="0.2">
      <c r="A199" s="95">
        <v>30072</v>
      </c>
      <c r="B199" s="100">
        <f>VLOOKUP($A199,[2]MENSAIS!$A$3:$G$1000,2,FALSE)</f>
        <v>0</v>
      </c>
      <c r="C199" s="100">
        <f>VLOOKUP($A199,[2]MENSAIS!$A$3:$G$1000,3,FALSE)</f>
        <v>1</v>
      </c>
      <c r="D199" s="100">
        <f>VLOOKUP($A199,[2]MENSAIS!$A$3:$G$1000,4,FALSE)</f>
        <v>1.1576147999999999</v>
      </c>
      <c r="E199" s="101">
        <f>VLOOKUP($A199,[2]MENSAIS!$A$3:$G$1000,5,FALSE)</f>
        <v>1.3133773166856995E-2</v>
      </c>
      <c r="F199" s="96">
        <f t="shared" ca="1" si="20"/>
        <v>0</v>
      </c>
      <c r="G199" s="93">
        <f t="shared" si="21"/>
        <v>30072</v>
      </c>
      <c r="H199" s="89">
        <f>VLOOKUP($A199,[2]MENSAIS!$A$3:$M$1000,8,FALSE)</f>
        <v>0</v>
      </c>
      <c r="I199" s="90">
        <f>VLOOKUP($A199,[2]MENSAIS!$A$3:$M$1000,9,FALSE)</f>
        <v>0</v>
      </c>
      <c r="J199" s="58">
        <f t="shared" ca="1" si="17"/>
        <v>0</v>
      </c>
      <c r="K199" s="94">
        <f t="shared" si="18"/>
        <v>0.15761479999999994</v>
      </c>
      <c r="L199" s="94">
        <f t="shared" si="19"/>
        <v>0.91730283091106801</v>
      </c>
      <c r="M199" s="92">
        <v>197</v>
      </c>
      <c r="N199" s="93">
        <f t="shared" si="22"/>
        <v>30072</v>
      </c>
      <c r="O199" s="94">
        <f>IF(N199&gt;$N$2,1,IF(C199=C200,1*O200,C199*O200/VLOOKUP(N199,Moeda!A$3:D$99,4,1)))</f>
        <v>1.3018209640428831E-2</v>
      </c>
    </row>
    <row r="200" spans="1:15" ht="20.100000000000001" customHeight="1" x14ac:dyDescent="0.2">
      <c r="A200" s="95">
        <v>30103</v>
      </c>
      <c r="B200" s="100">
        <f>VLOOKUP($A200,[2]MENSAIS!$A$3:$G$1000,2,FALSE)</f>
        <v>17.423830000000006</v>
      </c>
      <c r="C200" s="100">
        <f>VLOOKUP($A200,[2]MENSAIS!$A$3:$G$1000,3,FALSE)</f>
        <v>1.1742383000000001</v>
      </c>
      <c r="D200" s="100">
        <f>VLOOKUP($A200,[2]MENSAIS!$A$3:$G$1000,4,FALSE)</f>
        <v>1.35931563480684</v>
      </c>
      <c r="E200" s="101">
        <f>VLOOKUP($A200,[2]MENSAIS!$A$3:$G$1000,5,FALSE)</f>
        <v>1.3133773166856995E-2</v>
      </c>
      <c r="F200" s="96">
        <f t="shared" ca="1" si="20"/>
        <v>0</v>
      </c>
      <c r="G200" s="93">
        <f t="shared" si="21"/>
        <v>30103</v>
      </c>
      <c r="H200" s="89">
        <f>VLOOKUP($A200,[2]MENSAIS!$A$3:$M$1000,8,FALSE)</f>
        <v>0</v>
      </c>
      <c r="I200" s="90">
        <f>VLOOKUP($A200,[2]MENSAIS!$A$3:$M$1000,9,FALSE)</f>
        <v>0</v>
      </c>
      <c r="J200" s="58">
        <f t="shared" ca="1" si="17"/>
        <v>0</v>
      </c>
      <c r="K200" s="94">
        <f t="shared" si="18"/>
        <v>0.35931563480684003</v>
      </c>
      <c r="L200" s="94">
        <f t="shared" si="19"/>
        <v>0.89030179211108895</v>
      </c>
      <c r="M200" s="92">
        <v>198</v>
      </c>
      <c r="N200" s="93">
        <f t="shared" si="22"/>
        <v>30103</v>
      </c>
      <c r="O200" s="94">
        <f>IF(N200&gt;$N$2,1,IF(C200=C201,1*O201,C200*O201/VLOOKUP(N200,Moeda!A$3:D$99,4,1)))</f>
        <v>1.3018209640428831E-2</v>
      </c>
    </row>
    <row r="201" spans="1:15" ht="20.100000000000001" customHeight="1" x14ac:dyDescent="0.2">
      <c r="A201" s="95">
        <v>30133</v>
      </c>
      <c r="B201" s="100">
        <f>VLOOKUP($A201,[2]MENSAIS!$A$3:$G$1000,2,FALSE)</f>
        <v>0</v>
      </c>
      <c r="C201" s="100">
        <f>VLOOKUP($A201,[2]MENSAIS!$A$3:$G$1000,3,FALSE)</f>
        <v>1</v>
      </c>
      <c r="D201" s="100">
        <f>VLOOKUP($A201,[2]MENSAIS!$A$3:$G$1000,4,FALSE)</f>
        <v>1.35931563480684</v>
      </c>
      <c r="E201" s="101">
        <f>VLOOKUP($A201,[2]MENSAIS!$A$3:$G$1000,5,FALSE)</f>
        <v>1.1184929981296807E-2</v>
      </c>
      <c r="F201" s="96">
        <f t="shared" ca="1" si="20"/>
        <v>0</v>
      </c>
      <c r="G201" s="93">
        <f t="shared" si="21"/>
        <v>30133</v>
      </c>
      <c r="H201" s="89">
        <f>VLOOKUP($A201,[2]MENSAIS!$A$3:$M$1000,8,FALSE)</f>
        <v>0</v>
      </c>
      <c r="I201" s="90">
        <f>VLOOKUP($A201,[2]MENSAIS!$A$3:$M$1000,9,FALSE)</f>
        <v>0</v>
      </c>
      <c r="J201" s="58">
        <f t="shared" ca="1" si="17"/>
        <v>0</v>
      </c>
      <c r="K201" s="94">
        <f t="shared" si="18"/>
        <v>0.35931563480684003</v>
      </c>
      <c r="L201" s="94">
        <f t="shared" si="19"/>
        <v>0.89030179211108895</v>
      </c>
      <c r="M201" s="92">
        <v>199</v>
      </c>
      <c r="N201" s="93">
        <f t="shared" si="22"/>
        <v>30133</v>
      </c>
      <c r="O201" s="94">
        <f>IF(N201&gt;$N$2,1,IF(C201=C202,1*O202,C201*O202/VLOOKUP(N201,Moeda!A$3:D$99,4,1)))</f>
        <v>1.1086514245386843E-2</v>
      </c>
    </row>
    <row r="202" spans="1:15" ht="20.100000000000001" customHeight="1" x14ac:dyDescent="0.2">
      <c r="A202" s="95">
        <v>30164</v>
      </c>
      <c r="B202" s="100">
        <f>VLOOKUP($A202,[2]MENSAIS!$A$3:$G$1000,2,FALSE)</f>
        <v>0</v>
      </c>
      <c r="C202" s="100">
        <f>VLOOKUP($A202,[2]MENSAIS!$A$3:$G$1000,3,FALSE)</f>
        <v>1</v>
      </c>
      <c r="D202" s="100">
        <f>VLOOKUP($A202,[2]MENSAIS!$A$3:$G$1000,4,FALSE)</f>
        <v>1.35931563480684</v>
      </c>
      <c r="E202" s="101">
        <f>VLOOKUP($A202,[2]MENSAIS!$A$3:$G$1000,5,FALSE)</f>
        <v>1.1184929981296807E-2</v>
      </c>
      <c r="F202" s="96">
        <f t="shared" ca="1" si="20"/>
        <v>0</v>
      </c>
      <c r="G202" s="93">
        <f t="shared" si="21"/>
        <v>30164</v>
      </c>
      <c r="H202" s="89">
        <f>VLOOKUP($A202,[2]MENSAIS!$A$3:$M$1000,8,FALSE)</f>
        <v>0</v>
      </c>
      <c r="I202" s="90">
        <f>VLOOKUP($A202,[2]MENSAIS!$A$3:$M$1000,9,FALSE)</f>
        <v>0</v>
      </c>
      <c r="J202" s="58">
        <f t="shared" ca="1" si="17"/>
        <v>0</v>
      </c>
      <c r="K202" s="94">
        <f t="shared" si="18"/>
        <v>0.35931563480684003</v>
      </c>
      <c r="L202" s="94">
        <f t="shared" si="19"/>
        <v>0.89030179211108895</v>
      </c>
      <c r="M202" s="92">
        <v>200</v>
      </c>
      <c r="N202" s="93">
        <f t="shared" si="22"/>
        <v>30164</v>
      </c>
      <c r="O202" s="94">
        <f>IF(N202&gt;$N$2,1,IF(C202=C203,1*O203,C202*O203/VLOOKUP(N202,Moeda!A$3:D$99,4,1)))</f>
        <v>1.1086514245386843E-2</v>
      </c>
    </row>
    <row r="203" spans="1:15" ht="20.100000000000001" customHeight="1" x14ac:dyDescent="0.2">
      <c r="A203" s="95">
        <v>30195</v>
      </c>
      <c r="B203" s="100">
        <f>VLOOKUP($A203,[2]MENSAIS!$A$3:$G$1000,2,FALSE)</f>
        <v>21.361579999999989</v>
      </c>
      <c r="C203" s="100">
        <f>VLOOKUP($A203,[2]MENSAIS!$A$3:$G$1000,3,FALSE)</f>
        <v>1.2136157999999999</v>
      </c>
      <c r="D203" s="100">
        <f>VLOOKUP($A203,[2]MENSAIS!$A$3:$G$1000,4,FALSE)</f>
        <v>1.6496869315886109</v>
      </c>
      <c r="E203" s="101">
        <f>VLOOKUP($A203,[2]MENSAIS!$A$3:$G$1000,5,FALSE)</f>
        <v>1.1184929981296807E-2</v>
      </c>
      <c r="F203" s="96">
        <f t="shared" ca="1" si="20"/>
        <v>0</v>
      </c>
      <c r="G203" s="93">
        <f t="shared" si="21"/>
        <v>30195</v>
      </c>
      <c r="H203" s="89">
        <f>VLOOKUP($A203,[2]MENSAIS!$A$3:$M$1000,8,FALSE)</f>
        <v>0</v>
      </c>
      <c r="I203" s="90">
        <f>VLOOKUP($A203,[2]MENSAIS!$A$3:$M$1000,9,FALSE)</f>
        <v>0</v>
      </c>
      <c r="J203" s="58">
        <f t="shared" ca="1" si="17"/>
        <v>0</v>
      </c>
      <c r="K203" s="94">
        <f t="shared" si="18"/>
        <v>0.64968693158861091</v>
      </c>
      <c r="L203" s="94">
        <f t="shared" si="19"/>
        <v>0.93527710387398177</v>
      </c>
      <c r="M203" s="92">
        <v>201</v>
      </c>
      <c r="N203" s="93">
        <f t="shared" si="22"/>
        <v>30195</v>
      </c>
      <c r="O203" s="94">
        <f>IF(N203&gt;$N$2,1,IF(C203=C204,1*O204,C203*O204/VLOOKUP(N203,Moeda!A$3:D$99,4,1)))</f>
        <v>1.1086514245386843E-2</v>
      </c>
    </row>
    <row r="204" spans="1:15" ht="20.100000000000001" customHeight="1" x14ac:dyDescent="0.2">
      <c r="A204" s="95">
        <v>30225</v>
      </c>
      <c r="B204" s="100">
        <f>VLOOKUP($A204,[2]MENSAIS!$A$3:$G$1000,2,FALSE)</f>
        <v>0</v>
      </c>
      <c r="C204" s="100">
        <f>VLOOKUP($A204,[2]MENSAIS!$A$3:$G$1000,3,FALSE)</f>
        <v>1</v>
      </c>
      <c r="D204" s="100">
        <f>VLOOKUP($A204,[2]MENSAIS!$A$3:$G$1000,4,FALSE)</f>
        <v>1.6496869315886109</v>
      </c>
      <c r="E204" s="101">
        <f>VLOOKUP($A204,[2]MENSAIS!$A$3:$G$1000,5,FALSE)</f>
        <v>9.2162033332928005E-3</v>
      </c>
      <c r="F204" s="96">
        <f t="shared" ca="1" si="20"/>
        <v>0</v>
      </c>
      <c r="G204" s="93">
        <f t="shared" si="21"/>
        <v>30225</v>
      </c>
      <c r="H204" s="89">
        <f>VLOOKUP($A204,[2]MENSAIS!$A$3:$M$1000,8,FALSE)</f>
        <v>0</v>
      </c>
      <c r="I204" s="90">
        <f>VLOOKUP($A204,[2]MENSAIS!$A$3:$M$1000,9,FALSE)</f>
        <v>0</v>
      </c>
      <c r="J204" s="58">
        <f t="shared" ref="J204:J267" ca="1" si="23">IF($F204=1,1,IF(J203&gt;=1,J203+1,0))</f>
        <v>0</v>
      </c>
      <c r="K204" s="94">
        <f t="shared" si="18"/>
        <v>0.64968693158861091</v>
      </c>
      <c r="L204" s="94">
        <f t="shared" si="19"/>
        <v>0.93527710387398177</v>
      </c>
      <c r="M204" s="92">
        <v>202</v>
      </c>
      <c r="N204" s="93">
        <f t="shared" si="22"/>
        <v>30225</v>
      </c>
      <c r="O204" s="94">
        <f>IF(N204&gt;$N$2,1,IF(C204=C205,1*O205,C204*O205/VLOOKUP(N204,Moeda!A$3:D$99,4,1)))</f>
        <v>9.1351103416640132E-3</v>
      </c>
    </row>
    <row r="205" spans="1:15" ht="20.100000000000001" customHeight="1" x14ac:dyDescent="0.2">
      <c r="A205" s="95">
        <v>30256</v>
      </c>
      <c r="B205" s="100">
        <f>VLOOKUP($A205,[2]MENSAIS!$A$3:$G$1000,2,FALSE)</f>
        <v>0</v>
      </c>
      <c r="C205" s="100">
        <f>VLOOKUP($A205,[2]MENSAIS!$A$3:$G$1000,3,FALSE)</f>
        <v>1</v>
      </c>
      <c r="D205" s="100">
        <f>VLOOKUP($A205,[2]MENSAIS!$A$3:$G$1000,4,FALSE)</f>
        <v>1.6496869315886109</v>
      </c>
      <c r="E205" s="101">
        <f>VLOOKUP($A205,[2]MENSAIS!$A$3:$G$1000,5,FALSE)</f>
        <v>9.2162033332928005E-3</v>
      </c>
      <c r="F205" s="96">
        <f t="shared" ca="1" si="20"/>
        <v>0</v>
      </c>
      <c r="G205" s="93">
        <f t="shared" si="21"/>
        <v>30256</v>
      </c>
      <c r="H205" s="89">
        <f>VLOOKUP($A205,[2]MENSAIS!$A$3:$M$1000,8,FALSE)</f>
        <v>0</v>
      </c>
      <c r="I205" s="90">
        <f>VLOOKUP($A205,[2]MENSAIS!$A$3:$M$1000,9,FALSE)</f>
        <v>0</v>
      </c>
      <c r="J205" s="58">
        <f t="shared" ca="1" si="23"/>
        <v>0</v>
      </c>
      <c r="K205" s="94">
        <f t="shared" ref="K205:K268" si="24">D205-1</f>
        <v>0.64968693158861091</v>
      </c>
      <c r="L205" s="94">
        <f t="shared" ref="L205:L268" si="25">PRODUCT(C194:C205)-1</f>
        <v>0.93527710387398177</v>
      </c>
      <c r="M205" s="92">
        <v>203</v>
      </c>
      <c r="N205" s="93">
        <f t="shared" si="22"/>
        <v>30256</v>
      </c>
      <c r="O205" s="94">
        <f>IF(N205&gt;$N$2,1,IF(C205=C206,1*O206,C205*O206/VLOOKUP(N205,Moeda!A$3:D$99,4,1)))</f>
        <v>9.1351103416640132E-3</v>
      </c>
    </row>
    <row r="206" spans="1:15" ht="20.100000000000001" customHeight="1" x14ac:dyDescent="0.2">
      <c r="A206" s="95">
        <v>30286</v>
      </c>
      <c r="B206" s="100">
        <f>VLOOKUP($A206,[2]MENSAIS!$A$3:$G$1000,2,FALSE)</f>
        <v>21.360779999999991</v>
      </c>
      <c r="C206" s="100">
        <f>VLOOKUP($A206,[2]MENSAIS!$A$3:$G$1000,3,FALSE)</f>
        <v>1.2136077999999999</v>
      </c>
      <c r="D206" s="100">
        <f>VLOOKUP($A206,[2]MENSAIS!$A$3:$G$1000,4,FALSE)</f>
        <v>2.0020729277340044</v>
      </c>
      <c r="E206" s="101">
        <f>VLOOKUP($A206,[2]MENSAIS!$A$3:$G$1000,5,FALSE)</f>
        <v>9.2162033332928005E-3</v>
      </c>
      <c r="F206" s="96">
        <f t="shared" ca="1" si="20"/>
        <v>0</v>
      </c>
      <c r="G206" s="93">
        <f t="shared" si="21"/>
        <v>30286</v>
      </c>
      <c r="H206" s="89">
        <f>VLOOKUP($A206,[2]MENSAIS!$A$3:$M$1000,8,FALSE)</f>
        <v>0</v>
      </c>
      <c r="I206" s="90">
        <f>VLOOKUP($A206,[2]MENSAIS!$A$3:$M$1000,9,FALSE)</f>
        <v>0</v>
      </c>
      <c r="J206" s="58">
        <f t="shared" ca="1" si="23"/>
        <v>0</v>
      </c>
      <c r="K206" s="94">
        <f t="shared" si="24"/>
        <v>1.0020729277340044</v>
      </c>
      <c r="L206" s="94">
        <f t="shared" si="25"/>
        <v>1.0020729277340044</v>
      </c>
      <c r="M206" s="92">
        <v>204</v>
      </c>
      <c r="N206" s="93">
        <f t="shared" si="22"/>
        <v>30286</v>
      </c>
      <c r="O206" s="94">
        <f>IF(N206&gt;$N$2,1,IF(C206=C207,1*O207,C206*O207/VLOOKUP(N206,Moeda!A$3:D$99,4,1)))</f>
        <v>9.1351103416640132E-3</v>
      </c>
    </row>
    <row r="207" spans="1:15" ht="20.100000000000001" customHeight="1" x14ac:dyDescent="0.2">
      <c r="A207" s="95">
        <v>30317</v>
      </c>
      <c r="B207" s="100">
        <f>VLOOKUP($A207,[2]MENSAIS!$A$3:$G$1000,2,FALSE)</f>
        <v>0</v>
      </c>
      <c r="C207" s="100">
        <f>VLOOKUP($A207,[2]MENSAIS!$A$3:$G$1000,3,FALSE)</f>
        <v>1</v>
      </c>
      <c r="D207" s="100">
        <f>VLOOKUP($A207,[2]MENSAIS!$A$3:$G$1000,4,FALSE)</f>
        <v>1</v>
      </c>
      <c r="E207" s="101">
        <f>VLOOKUP($A207,[2]MENSAIS!$A$3:$G$1000,5,FALSE)</f>
        <v>7.594054136182052E-3</v>
      </c>
      <c r="F207" s="96">
        <f t="shared" ca="1" si="20"/>
        <v>0</v>
      </c>
      <c r="G207" s="93">
        <f t="shared" si="21"/>
        <v>30317</v>
      </c>
      <c r="H207" s="89">
        <f>VLOOKUP($A207,[2]MENSAIS!$A$3:$M$1000,8,FALSE)</f>
        <v>0</v>
      </c>
      <c r="I207" s="90">
        <f>VLOOKUP($A207,[2]MENSAIS!$A$3:$M$1000,9,FALSE)</f>
        <v>0</v>
      </c>
      <c r="J207" s="58">
        <f t="shared" ca="1" si="23"/>
        <v>0</v>
      </c>
      <c r="K207" s="94">
        <f t="shared" si="24"/>
        <v>0</v>
      </c>
      <c r="L207" s="94">
        <f t="shared" si="25"/>
        <v>1.0020729277340044</v>
      </c>
      <c r="M207" s="92">
        <v>205</v>
      </c>
      <c r="N207" s="93">
        <f t="shared" si="22"/>
        <v>30317</v>
      </c>
      <c r="O207" s="94">
        <f>IF(N207&gt;$N$2,1,IF(C207=C208,1*O208,C207*O208/VLOOKUP(N207,Moeda!A$3:D$99,4,1)))</f>
        <v>7.5272343681904597E-3</v>
      </c>
    </row>
    <row r="208" spans="1:15" ht="20.100000000000001" customHeight="1" x14ac:dyDescent="0.2">
      <c r="A208" s="95">
        <v>30348</v>
      </c>
      <c r="B208" s="100">
        <f>VLOOKUP($A208,[2]MENSAIS!$A$3:$G$1000,2,FALSE)</f>
        <v>0</v>
      </c>
      <c r="C208" s="100">
        <f>VLOOKUP($A208,[2]MENSAIS!$A$3:$G$1000,3,FALSE)</f>
        <v>1</v>
      </c>
      <c r="D208" s="100">
        <f>VLOOKUP($A208,[2]MENSAIS!$A$3:$G$1000,4,FALSE)</f>
        <v>1</v>
      </c>
      <c r="E208" s="101">
        <f>VLOOKUP($A208,[2]MENSAIS!$A$3:$G$1000,5,FALSE)</f>
        <v>7.594054136182052E-3</v>
      </c>
      <c r="F208" s="96">
        <f t="shared" ca="1" si="20"/>
        <v>0</v>
      </c>
      <c r="G208" s="93">
        <f t="shared" si="21"/>
        <v>30348</v>
      </c>
      <c r="H208" s="89">
        <f>VLOOKUP($A208,[2]MENSAIS!$A$3:$M$1000,8,FALSE)</f>
        <v>0</v>
      </c>
      <c r="I208" s="90">
        <f>VLOOKUP($A208,[2]MENSAIS!$A$3:$M$1000,9,FALSE)</f>
        <v>0</v>
      </c>
      <c r="J208" s="58">
        <f t="shared" ca="1" si="23"/>
        <v>0</v>
      </c>
      <c r="K208" s="94">
        <f t="shared" si="24"/>
        <v>0</v>
      </c>
      <c r="L208" s="94">
        <f t="shared" si="25"/>
        <v>1.0020729277340044</v>
      </c>
      <c r="M208" s="92">
        <v>206</v>
      </c>
      <c r="N208" s="93">
        <f t="shared" si="22"/>
        <v>30348</v>
      </c>
      <c r="O208" s="94">
        <f>IF(N208&gt;$N$2,1,IF(C208=C209,1*O209,C208*O209/VLOOKUP(N208,Moeda!A$3:D$99,4,1)))</f>
        <v>7.5272343681904597E-3</v>
      </c>
    </row>
    <row r="209" spans="1:23" ht="20.100000000000001" customHeight="1" x14ac:dyDescent="0.2">
      <c r="A209" s="95">
        <v>30376</v>
      </c>
      <c r="B209" s="100">
        <f>VLOOKUP($A209,[2]MENSAIS!$A$3:$G$1000,2,FALSE)</f>
        <v>23.280729999999995</v>
      </c>
      <c r="C209" s="100">
        <f>VLOOKUP($A209,[2]MENSAIS!$A$3:$G$1000,3,FALSE)</f>
        <v>1.2328072999999999</v>
      </c>
      <c r="D209" s="100">
        <f>VLOOKUP($A209,[2]MENSAIS!$A$3:$G$1000,4,FALSE)</f>
        <v>1.2328072999999999</v>
      </c>
      <c r="E209" s="101">
        <f>VLOOKUP($A209,[2]MENSAIS!$A$3:$G$1000,5,FALSE)</f>
        <v>7.594054136182052E-3</v>
      </c>
      <c r="F209" s="96">
        <f t="shared" ca="1" si="20"/>
        <v>0</v>
      </c>
      <c r="G209" s="93">
        <f t="shared" si="21"/>
        <v>30376</v>
      </c>
      <c r="H209" s="89">
        <f>VLOOKUP($A209,[2]MENSAIS!$A$3:$M$1000,8,FALSE)</f>
        <v>0</v>
      </c>
      <c r="I209" s="90">
        <f>VLOOKUP($A209,[2]MENSAIS!$A$3:$M$1000,9,FALSE)</f>
        <v>0</v>
      </c>
      <c r="J209" s="58">
        <f t="shared" ca="1" si="23"/>
        <v>0</v>
      </c>
      <c r="K209" s="94">
        <f t="shared" si="24"/>
        <v>0.23280729999999994</v>
      </c>
      <c r="L209" s="94">
        <f t="shared" si="25"/>
        <v>1.1321169359987908</v>
      </c>
      <c r="M209" s="92">
        <v>207</v>
      </c>
      <c r="N209" s="93">
        <f t="shared" si="22"/>
        <v>30376</v>
      </c>
      <c r="O209" s="94">
        <f>IF(N209&gt;$N$2,1,IF(C209=C210,1*O210,C209*O210/VLOOKUP(N209,Moeda!A$3:D$99,4,1)))</f>
        <v>7.5272343681904597E-3</v>
      </c>
    </row>
    <row r="210" spans="1:23" ht="20.100000000000001" customHeight="1" x14ac:dyDescent="0.2">
      <c r="A210" s="95">
        <v>30407</v>
      </c>
      <c r="B210" s="100">
        <f>VLOOKUP($A210,[2]MENSAIS!$A$3:$G$1000,2,FALSE)</f>
        <v>0</v>
      </c>
      <c r="C210" s="100">
        <f>VLOOKUP($A210,[2]MENSAIS!$A$3:$G$1000,3,FALSE)</f>
        <v>1</v>
      </c>
      <c r="D210" s="100">
        <f>VLOOKUP($A210,[2]MENSAIS!$A$3:$G$1000,4,FALSE)</f>
        <v>1.2328072999999999</v>
      </c>
      <c r="E210" s="101">
        <f>VLOOKUP($A210,[2]MENSAIS!$A$3:$G$1000,5,FALSE)</f>
        <v>6.1599685013075866E-3</v>
      </c>
      <c r="F210" s="96">
        <f t="shared" ca="1" si="20"/>
        <v>0</v>
      </c>
      <c r="G210" s="93">
        <f t="shared" si="21"/>
        <v>30407</v>
      </c>
      <c r="H210" s="89">
        <f>VLOOKUP($A210,[2]MENSAIS!$A$3:$M$1000,8,FALSE)</f>
        <v>0</v>
      </c>
      <c r="I210" s="90">
        <f>VLOOKUP($A210,[2]MENSAIS!$A$3:$M$1000,9,FALSE)</f>
        <v>0</v>
      </c>
      <c r="J210" s="58">
        <f t="shared" ca="1" si="23"/>
        <v>0</v>
      </c>
      <c r="K210" s="94">
        <f t="shared" si="24"/>
        <v>0.23280729999999994</v>
      </c>
      <c r="L210" s="94">
        <f t="shared" si="25"/>
        <v>1.1321169359987908</v>
      </c>
      <c r="M210" s="92">
        <v>208</v>
      </c>
      <c r="N210" s="93">
        <f t="shared" si="22"/>
        <v>30407</v>
      </c>
      <c r="O210" s="94">
        <f>IF(N210&gt;$N$2,1,IF(C210=C211,1*O211,C210*O211/VLOOKUP(N210,Moeda!A$3:D$99,4,1)))</f>
        <v>6.1057671934538838E-3</v>
      </c>
      <c r="P210" s="58"/>
      <c r="Q210" s="58"/>
      <c r="R210" s="58"/>
      <c r="S210" s="58"/>
      <c r="T210" s="58"/>
      <c r="U210" s="58"/>
      <c r="V210" s="58"/>
      <c r="W210" s="58"/>
    </row>
    <row r="211" spans="1:23" ht="20.100000000000001" customHeight="1" x14ac:dyDescent="0.2">
      <c r="A211" s="95">
        <v>30437</v>
      </c>
      <c r="B211" s="100">
        <f>VLOOKUP($A211,[2]MENSAIS!$A$3:$G$1000,2,FALSE)</f>
        <v>0</v>
      </c>
      <c r="C211" s="100">
        <f>VLOOKUP($A211,[2]MENSAIS!$A$3:$G$1000,3,FALSE)</f>
        <v>1</v>
      </c>
      <c r="D211" s="100">
        <f>VLOOKUP($A211,[2]MENSAIS!$A$3:$G$1000,4,FALSE)</f>
        <v>1.2328072999999999</v>
      </c>
      <c r="E211" s="101">
        <f>VLOOKUP($A211,[2]MENSAIS!$A$3:$G$1000,5,FALSE)</f>
        <v>6.1599685013075866E-3</v>
      </c>
      <c r="F211" s="96">
        <f t="shared" ca="1" si="20"/>
        <v>0</v>
      </c>
      <c r="G211" s="93">
        <f t="shared" si="21"/>
        <v>30437</v>
      </c>
      <c r="H211" s="89">
        <f>VLOOKUP($A211,[2]MENSAIS!$A$3:$M$1000,8,FALSE)</f>
        <v>0</v>
      </c>
      <c r="I211" s="90">
        <f>VLOOKUP($A211,[2]MENSAIS!$A$3:$M$1000,9,FALSE)</f>
        <v>0</v>
      </c>
      <c r="J211" s="58">
        <f t="shared" ca="1" si="23"/>
        <v>0</v>
      </c>
      <c r="K211" s="94">
        <f t="shared" si="24"/>
        <v>0.23280729999999994</v>
      </c>
      <c r="L211" s="94">
        <f t="shared" si="25"/>
        <v>1.1321169359987908</v>
      </c>
      <c r="M211" s="92">
        <v>209</v>
      </c>
      <c r="N211" s="93">
        <f t="shared" si="22"/>
        <v>30437</v>
      </c>
      <c r="O211" s="94">
        <f>IF(N211&gt;$N$2,1,IF(C211=C212,1*O212,C211*O212/VLOOKUP(N211,Moeda!A$3:D$99,4,1)))</f>
        <v>6.1057671934538838E-3</v>
      </c>
    </row>
    <row r="212" spans="1:23" ht="20.100000000000001" customHeight="1" x14ac:dyDescent="0.2">
      <c r="A212" s="95">
        <v>30468</v>
      </c>
      <c r="B212" s="100">
        <f>VLOOKUP($A212,[2]MENSAIS!$A$3:$G$1000,2,FALSE)</f>
        <v>26.904480000000007</v>
      </c>
      <c r="C212" s="100">
        <f>VLOOKUP($A212,[2]MENSAIS!$A$3:$G$1000,3,FALSE)</f>
        <v>1.2690448000000001</v>
      </c>
      <c r="D212" s="100">
        <f>VLOOKUP($A212,[2]MENSAIS!$A$3:$G$1000,4,FALSE)</f>
        <v>1.56448769346704</v>
      </c>
      <c r="E212" s="101">
        <f>VLOOKUP($A212,[2]MENSAIS!$A$3:$G$1000,5,FALSE)</f>
        <v>6.1599685013075866E-3</v>
      </c>
      <c r="F212" s="96">
        <f t="shared" ca="1" si="20"/>
        <v>0</v>
      </c>
      <c r="G212" s="93">
        <f t="shared" si="21"/>
        <v>30468</v>
      </c>
      <c r="H212" s="89">
        <f>VLOOKUP($A212,[2]MENSAIS!$A$3:$M$1000,8,FALSE)</f>
        <v>0</v>
      </c>
      <c r="I212" s="90">
        <f>VLOOKUP($A212,[2]MENSAIS!$A$3:$M$1000,9,FALSE)</f>
        <v>0</v>
      </c>
      <c r="J212" s="58">
        <f t="shared" ca="1" si="23"/>
        <v>0</v>
      </c>
      <c r="K212" s="94">
        <f t="shared" si="24"/>
        <v>0.56448769346703997</v>
      </c>
      <c r="L212" s="94">
        <f t="shared" si="25"/>
        <v>1.3042613331733417</v>
      </c>
      <c r="M212" s="92">
        <v>210</v>
      </c>
      <c r="N212" s="93">
        <f t="shared" si="22"/>
        <v>30468</v>
      </c>
      <c r="O212" s="94">
        <f>IF(N212&gt;$N$2,1,IF(C212=C213,1*O213,C212*O213/VLOOKUP(N212,Moeda!A$3:D$99,4,1)))</f>
        <v>6.1057671934538838E-3</v>
      </c>
    </row>
    <row r="213" spans="1:23" ht="20.100000000000001" customHeight="1" x14ac:dyDescent="0.2">
      <c r="A213" s="95">
        <v>30498</v>
      </c>
      <c r="B213" s="100">
        <f>VLOOKUP($A213,[2]MENSAIS!$A$3:$G$1000,2,FALSE)</f>
        <v>0</v>
      </c>
      <c r="C213" s="100">
        <f>VLOOKUP($A213,[2]MENSAIS!$A$3:$G$1000,3,FALSE)</f>
        <v>1</v>
      </c>
      <c r="D213" s="100">
        <f>VLOOKUP($A213,[2]MENSAIS!$A$3:$G$1000,4,FALSE)</f>
        <v>1.56448769346704</v>
      </c>
      <c r="E213" s="101">
        <f>VLOOKUP($A213,[2]MENSAIS!$A$3:$G$1000,5,FALSE)</f>
        <v>4.8540197330366793E-3</v>
      </c>
      <c r="F213" s="96">
        <f t="shared" ca="1" si="20"/>
        <v>0</v>
      </c>
      <c r="G213" s="93">
        <f t="shared" si="21"/>
        <v>30498</v>
      </c>
      <c r="H213" s="89">
        <f>VLOOKUP($A213,[2]MENSAIS!$A$3:$M$1000,8,FALSE)</f>
        <v>0</v>
      </c>
      <c r="I213" s="90">
        <f>VLOOKUP($A213,[2]MENSAIS!$A$3:$M$1000,9,FALSE)</f>
        <v>0</v>
      </c>
      <c r="J213" s="58">
        <f t="shared" ca="1" si="23"/>
        <v>0</v>
      </c>
      <c r="K213" s="94">
        <f t="shared" si="24"/>
        <v>0.56448769346703997</v>
      </c>
      <c r="L213" s="94">
        <f t="shared" si="25"/>
        <v>1.3042613331733417</v>
      </c>
      <c r="M213" s="92">
        <v>211</v>
      </c>
      <c r="N213" s="93">
        <f t="shared" si="22"/>
        <v>30498</v>
      </c>
      <c r="O213" s="94">
        <f>IF(N213&gt;$N$2,1,IF(C213=C214,1*O214,C213*O214/VLOOKUP(N213,Moeda!A$3:D$99,4,1)))</f>
        <v>4.8113094143357928E-3</v>
      </c>
    </row>
    <row r="214" spans="1:23" ht="20.100000000000001" customHeight="1" x14ac:dyDescent="0.2">
      <c r="A214" s="95">
        <v>30529</v>
      </c>
      <c r="B214" s="100">
        <f>VLOOKUP($A214,[2]MENSAIS!$A$3:$G$1000,2,FALSE)</f>
        <v>0</v>
      </c>
      <c r="C214" s="100">
        <f>VLOOKUP($A214,[2]MENSAIS!$A$3:$G$1000,3,FALSE)</f>
        <v>1</v>
      </c>
      <c r="D214" s="100">
        <f>VLOOKUP($A214,[2]MENSAIS!$A$3:$G$1000,4,FALSE)</f>
        <v>1.56448769346704</v>
      </c>
      <c r="E214" s="101">
        <f>VLOOKUP($A214,[2]MENSAIS!$A$3:$G$1000,5,FALSE)</f>
        <v>4.8540197330366793E-3</v>
      </c>
      <c r="F214" s="96">
        <f t="shared" ca="1" si="20"/>
        <v>0</v>
      </c>
      <c r="G214" s="93">
        <f t="shared" si="21"/>
        <v>30529</v>
      </c>
      <c r="H214" s="89">
        <f>VLOOKUP($A214,[2]MENSAIS!$A$3:$M$1000,8,FALSE)</f>
        <v>0</v>
      </c>
      <c r="I214" s="90">
        <f>VLOOKUP($A214,[2]MENSAIS!$A$3:$M$1000,9,FALSE)</f>
        <v>0</v>
      </c>
      <c r="J214" s="58">
        <f t="shared" ca="1" si="23"/>
        <v>0</v>
      </c>
      <c r="K214" s="94">
        <f t="shared" si="24"/>
        <v>0.56448769346703997</v>
      </c>
      <c r="L214" s="94">
        <f t="shared" si="25"/>
        <v>1.3042613331733417</v>
      </c>
      <c r="M214" s="92">
        <v>212</v>
      </c>
      <c r="N214" s="93">
        <f t="shared" si="22"/>
        <v>30529</v>
      </c>
      <c r="O214" s="94">
        <f>IF(N214&gt;$N$2,1,IF(C214=C215,1*O215,C214*O215/VLOOKUP(N214,Moeda!A$3:D$99,4,1)))</f>
        <v>4.8113094143357928E-3</v>
      </c>
    </row>
    <row r="215" spans="1:23" ht="20.100000000000001" customHeight="1" x14ac:dyDescent="0.2">
      <c r="A215" s="95">
        <v>30560</v>
      </c>
      <c r="B215" s="100">
        <f>VLOOKUP($A215,[2]MENSAIS!$A$3:$G$1000,2,FALSE)</f>
        <v>29.499739999999996</v>
      </c>
      <c r="C215" s="100">
        <f>VLOOKUP($A215,[2]MENSAIS!$A$3:$G$1000,3,FALSE)</f>
        <v>1.2949974</v>
      </c>
      <c r="D215" s="100">
        <f>VLOOKUP($A215,[2]MENSAIS!$A$3:$G$1000,4,FALSE)</f>
        <v>2.0260074953718137</v>
      </c>
      <c r="E215" s="101">
        <f>VLOOKUP($A215,[2]MENSAIS!$A$3:$G$1000,5,FALSE)</f>
        <v>4.8540197330366793E-3</v>
      </c>
      <c r="F215" s="96">
        <f t="shared" ca="1" si="20"/>
        <v>0</v>
      </c>
      <c r="G215" s="93">
        <f t="shared" si="21"/>
        <v>30560</v>
      </c>
      <c r="H215" s="89">
        <f>VLOOKUP($A215,[2]MENSAIS!$A$3:$M$1000,8,FALSE)</f>
        <v>0</v>
      </c>
      <c r="I215" s="90">
        <f>VLOOKUP($A215,[2]MENSAIS!$A$3:$M$1000,9,FALSE)</f>
        <v>0</v>
      </c>
      <c r="J215" s="58">
        <f t="shared" ca="1" si="23"/>
        <v>0</v>
      </c>
      <c r="K215" s="94">
        <f t="shared" si="24"/>
        <v>1.0260074953718137</v>
      </c>
      <c r="L215" s="94">
        <f t="shared" si="25"/>
        <v>1.458778499241697</v>
      </c>
      <c r="M215" s="92">
        <v>213</v>
      </c>
      <c r="N215" s="93">
        <f t="shared" si="22"/>
        <v>30560</v>
      </c>
      <c r="O215" s="94">
        <f>IF(N215&gt;$N$2,1,IF(C215=C216,1*O216,C215*O216/VLOOKUP(N215,Moeda!A$3:D$99,4,1)))</f>
        <v>4.8113094143357928E-3</v>
      </c>
    </row>
    <row r="216" spans="1:23" ht="20.100000000000001" customHeight="1" x14ac:dyDescent="0.2">
      <c r="A216" s="95">
        <v>30590</v>
      </c>
      <c r="B216" s="100">
        <f>VLOOKUP($A216,[2]MENSAIS!$A$3:$G$1000,2,FALSE)</f>
        <v>0</v>
      </c>
      <c r="C216" s="100">
        <f>VLOOKUP($A216,[2]MENSAIS!$A$3:$G$1000,3,FALSE)</f>
        <v>1</v>
      </c>
      <c r="D216" s="100">
        <f>VLOOKUP($A216,[2]MENSAIS!$A$3:$G$1000,4,FALSE)</f>
        <v>2.0260074953718137</v>
      </c>
      <c r="E216" s="101">
        <f>VLOOKUP($A216,[2]MENSAIS!$A$3:$G$1000,5,FALSE)</f>
        <v>3.7482853116436211E-3</v>
      </c>
      <c r="F216" s="96">
        <f t="shared" ca="1" si="20"/>
        <v>0</v>
      </c>
      <c r="G216" s="93">
        <f t="shared" si="21"/>
        <v>30590</v>
      </c>
      <c r="H216" s="89">
        <f>VLOOKUP($A216,[2]MENSAIS!$A$3:$M$1000,8,FALSE)</f>
        <v>0</v>
      </c>
      <c r="I216" s="90">
        <f>VLOOKUP($A216,[2]MENSAIS!$A$3:$M$1000,9,FALSE)</f>
        <v>0</v>
      </c>
      <c r="J216" s="58">
        <f t="shared" ca="1" si="23"/>
        <v>0</v>
      </c>
      <c r="K216" s="94">
        <f t="shared" si="24"/>
        <v>1.0260074953718137</v>
      </c>
      <c r="L216" s="94">
        <f t="shared" si="25"/>
        <v>1.458778499241697</v>
      </c>
      <c r="M216" s="92">
        <v>214</v>
      </c>
      <c r="N216" s="93">
        <f t="shared" si="22"/>
        <v>30590</v>
      </c>
      <c r="O216" s="94">
        <f>IF(N216&gt;$N$2,1,IF(C216=C217,1*O217,C216*O217/VLOOKUP(N216,Moeda!A$3:D$99,4,1)))</f>
        <v>3.7153043043451619E-3</v>
      </c>
    </row>
    <row r="217" spans="1:23" ht="20.100000000000001" customHeight="1" x14ac:dyDescent="0.2">
      <c r="A217" s="95">
        <v>30621</v>
      </c>
      <c r="B217" s="100">
        <f>VLOOKUP($A217,[2]MENSAIS!$A$3:$G$1000,2,FALSE)</f>
        <v>0</v>
      </c>
      <c r="C217" s="100">
        <f>VLOOKUP($A217,[2]MENSAIS!$A$3:$G$1000,3,FALSE)</f>
        <v>1</v>
      </c>
      <c r="D217" s="100">
        <f>VLOOKUP($A217,[2]MENSAIS!$A$3:$G$1000,4,FALSE)</f>
        <v>2.0260074953718137</v>
      </c>
      <c r="E217" s="101">
        <f>VLOOKUP($A217,[2]MENSAIS!$A$3:$G$1000,5,FALSE)</f>
        <v>3.7482853116436211E-3</v>
      </c>
      <c r="F217" s="96">
        <f t="shared" ca="1" si="20"/>
        <v>0</v>
      </c>
      <c r="G217" s="93">
        <f t="shared" si="21"/>
        <v>30621</v>
      </c>
      <c r="H217" s="89">
        <f>VLOOKUP($A217,[2]MENSAIS!$A$3:$M$1000,8,FALSE)</f>
        <v>0</v>
      </c>
      <c r="I217" s="90">
        <f>VLOOKUP($A217,[2]MENSAIS!$A$3:$M$1000,9,FALSE)</f>
        <v>0</v>
      </c>
      <c r="J217" s="58">
        <f t="shared" ca="1" si="23"/>
        <v>0</v>
      </c>
      <c r="K217" s="94">
        <f t="shared" si="24"/>
        <v>1.0260074953718137</v>
      </c>
      <c r="L217" s="94">
        <f t="shared" si="25"/>
        <v>1.458778499241697</v>
      </c>
      <c r="M217" s="92">
        <v>215</v>
      </c>
      <c r="N217" s="93">
        <f t="shared" si="22"/>
        <v>30621</v>
      </c>
      <c r="O217" s="94">
        <f>IF(N217&gt;$N$2,1,IF(C217=C218,1*O218,C217*O218/VLOOKUP(N217,Moeda!A$3:D$99,4,1)))</f>
        <v>3.7153043043451619E-3</v>
      </c>
    </row>
    <row r="218" spans="1:23" ht="20.100000000000001" customHeight="1" x14ac:dyDescent="0.2">
      <c r="A218" s="95">
        <v>30651</v>
      </c>
      <c r="B218" s="100">
        <f>VLOOKUP($A218,[2]MENSAIS!$A$3:$G$1000,2,FALSE)</f>
        <v>27.950600000000001</v>
      </c>
      <c r="C218" s="100">
        <f>VLOOKUP($A218,[2]MENSAIS!$A$3:$G$1000,3,FALSE)</f>
        <v>1.279506</v>
      </c>
      <c r="D218" s="100">
        <f>VLOOKUP($A218,[2]MENSAIS!$A$3:$G$1000,4,FALSE)</f>
        <v>2.5922887463732081</v>
      </c>
      <c r="E218" s="101">
        <f>VLOOKUP($A218,[2]MENSAIS!$A$3:$G$1000,5,FALSE)</f>
        <v>3.7482853116436211E-3</v>
      </c>
      <c r="F218" s="96">
        <f t="shared" ca="1" si="20"/>
        <v>0</v>
      </c>
      <c r="G218" s="93">
        <f t="shared" si="21"/>
        <v>30651</v>
      </c>
      <c r="H218" s="89">
        <f>VLOOKUP($A218,[2]MENSAIS!$A$3:$M$1000,8,FALSE)</f>
        <v>0</v>
      </c>
      <c r="I218" s="90">
        <f>VLOOKUP($A218,[2]MENSAIS!$A$3:$M$1000,9,FALSE)</f>
        <v>0</v>
      </c>
      <c r="J218" s="58">
        <f t="shared" ca="1" si="23"/>
        <v>0</v>
      </c>
      <c r="K218" s="94">
        <f t="shared" si="24"/>
        <v>1.5922887463732081</v>
      </c>
      <c r="L218" s="94">
        <f t="shared" si="25"/>
        <v>1.5922887463732081</v>
      </c>
      <c r="M218" s="92">
        <v>216</v>
      </c>
      <c r="N218" s="93">
        <f t="shared" si="22"/>
        <v>30651</v>
      </c>
      <c r="O218" s="94">
        <f>IF(N218&gt;$N$2,1,IF(C218=C219,1*O219,C218*O219/VLOOKUP(N218,Moeda!A$3:D$99,4,1)))</f>
        <v>3.7153043043451619E-3</v>
      </c>
    </row>
    <row r="219" spans="1:23" ht="20.100000000000001" customHeight="1" x14ac:dyDescent="0.2">
      <c r="A219" s="95">
        <v>30682</v>
      </c>
      <c r="B219" s="100">
        <f>VLOOKUP($A219,[2]MENSAIS!$A$3:$G$1000,2,FALSE)</f>
        <v>0</v>
      </c>
      <c r="C219" s="100">
        <f>VLOOKUP($A219,[2]MENSAIS!$A$3:$G$1000,3,FALSE)</f>
        <v>1</v>
      </c>
      <c r="D219" s="100">
        <f>VLOOKUP($A219,[2]MENSAIS!$A$3:$G$1000,4,FALSE)</f>
        <v>1</v>
      </c>
      <c r="E219" s="101">
        <f>VLOOKUP($A219,[2]MENSAIS!$A$3:$G$1000,5,FALSE)</f>
        <v>2.9294784953283696E-3</v>
      </c>
      <c r="F219" s="96">
        <f t="shared" ca="1" si="20"/>
        <v>0</v>
      </c>
      <c r="G219" s="93">
        <f t="shared" si="21"/>
        <v>30682</v>
      </c>
      <c r="H219" s="89">
        <f>VLOOKUP($A219,[2]MENSAIS!$A$3:$M$1000,8,FALSE)</f>
        <v>0</v>
      </c>
      <c r="I219" s="90">
        <f>VLOOKUP($A219,[2]MENSAIS!$A$3:$M$1000,9,FALSE)</f>
        <v>0</v>
      </c>
      <c r="J219" s="58">
        <f t="shared" ca="1" si="23"/>
        <v>0</v>
      </c>
      <c r="K219" s="94">
        <f t="shared" si="24"/>
        <v>0</v>
      </c>
      <c r="L219" s="94">
        <f t="shared" si="25"/>
        <v>1.5922887463732081</v>
      </c>
      <c r="M219" s="92">
        <v>217</v>
      </c>
      <c r="N219" s="93">
        <f t="shared" si="22"/>
        <v>30682</v>
      </c>
      <c r="O219" s="94">
        <f>IF(N219&gt;$N$2,1,IF(C219=C220,1*O220,C219*O220/VLOOKUP(N219,Moeda!A$3:D$99,4,1)))</f>
        <v>2.9037021353125049E-3</v>
      </c>
    </row>
    <row r="220" spans="1:23" ht="20.100000000000001" customHeight="1" x14ac:dyDescent="0.2">
      <c r="A220" s="95">
        <v>30713</v>
      </c>
      <c r="B220" s="100">
        <f>VLOOKUP($A220,[2]MENSAIS!$A$3:$G$1000,2,FALSE)</f>
        <v>0</v>
      </c>
      <c r="C220" s="100">
        <f>VLOOKUP($A220,[2]MENSAIS!$A$3:$G$1000,3,FALSE)</f>
        <v>1</v>
      </c>
      <c r="D220" s="100">
        <f>VLOOKUP($A220,[2]MENSAIS!$A$3:$G$1000,4,FALSE)</f>
        <v>1</v>
      </c>
      <c r="E220" s="101">
        <f>VLOOKUP($A220,[2]MENSAIS!$A$3:$G$1000,5,FALSE)</f>
        <v>2.9294784953283696E-3</v>
      </c>
      <c r="F220" s="96">
        <f t="shared" ca="1" si="20"/>
        <v>0</v>
      </c>
      <c r="G220" s="93">
        <f t="shared" si="21"/>
        <v>30713</v>
      </c>
      <c r="H220" s="89">
        <f>VLOOKUP($A220,[2]MENSAIS!$A$3:$M$1000,8,FALSE)</f>
        <v>0</v>
      </c>
      <c r="I220" s="90">
        <f>VLOOKUP($A220,[2]MENSAIS!$A$3:$M$1000,9,FALSE)</f>
        <v>0</v>
      </c>
      <c r="J220" s="58">
        <f t="shared" ca="1" si="23"/>
        <v>0</v>
      </c>
      <c r="K220" s="94">
        <f t="shared" si="24"/>
        <v>0</v>
      </c>
      <c r="L220" s="94">
        <f t="shared" si="25"/>
        <v>1.5922887463732081</v>
      </c>
      <c r="M220" s="92">
        <v>218</v>
      </c>
      <c r="N220" s="93">
        <f t="shared" si="22"/>
        <v>30713</v>
      </c>
      <c r="O220" s="94">
        <f>IF(N220&gt;$N$2,1,IF(C220=C221,1*O221,C220*O221/VLOOKUP(N220,Moeda!A$3:D$99,4,1)))</f>
        <v>2.9037021353125049E-3</v>
      </c>
    </row>
    <row r="221" spans="1:23" ht="20.100000000000001" customHeight="1" x14ac:dyDescent="0.2">
      <c r="A221" s="95">
        <v>30742</v>
      </c>
      <c r="B221" s="100">
        <f>VLOOKUP($A221,[2]MENSAIS!$A$3:$G$1000,2,FALSE)</f>
        <v>35.634830000000008</v>
      </c>
      <c r="C221" s="100">
        <f>VLOOKUP($A221,[2]MENSAIS!$A$3:$G$1000,3,FALSE)</f>
        <v>1.3563483000000001</v>
      </c>
      <c r="D221" s="100">
        <f>VLOOKUP($A221,[2]MENSAIS!$A$3:$G$1000,4,FALSE)</f>
        <v>1.3563483000000001</v>
      </c>
      <c r="E221" s="101">
        <f>VLOOKUP($A221,[2]MENSAIS!$A$3:$G$1000,5,FALSE)</f>
        <v>2.9294784953283696E-3</v>
      </c>
      <c r="F221" s="96">
        <f t="shared" ca="1" si="20"/>
        <v>0</v>
      </c>
      <c r="G221" s="93">
        <f t="shared" si="21"/>
        <v>30742</v>
      </c>
      <c r="H221" s="89">
        <f>VLOOKUP($A221,[2]MENSAIS!$A$3:$M$1000,8,FALSE)</f>
        <v>0</v>
      </c>
      <c r="I221" s="90">
        <f>VLOOKUP($A221,[2]MENSAIS!$A$3:$M$1000,9,FALSE)</f>
        <v>0</v>
      </c>
      <c r="J221" s="58">
        <f t="shared" ca="1" si="23"/>
        <v>0</v>
      </c>
      <c r="K221" s="94">
        <f t="shared" si="24"/>
        <v>0.35634830000000006</v>
      </c>
      <c r="L221" s="94">
        <f t="shared" si="25"/>
        <v>1.8520649044278303</v>
      </c>
      <c r="M221" s="92">
        <v>219</v>
      </c>
      <c r="N221" s="93">
        <f t="shared" si="22"/>
        <v>30742</v>
      </c>
      <c r="O221" s="94">
        <f>IF(N221&gt;$N$2,1,IF(C221=C222,1*O222,C221*O222/VLOOKUP(N221,Moeda!A$3:D$99,4,1)))</f>
        <v>2.9037021353125049E-3</v>
      </c>
    </row>
    <row r="222" spans="1:23" ht="20.100000000000001" customHeight="1" x14ac:dyDescent="0.2">
      <c r="A222" s="95">
        <v>30773</v>
      </c>
      <c r="B222" s="100">
        <f>VLOOKUP($A222,[2]MENSAIS!$A$3:$G$1000,2,FALSE)</f>
        <v>0</v>
      </c>
      <c r="C222" s="100">
        <f>VLOOKUP($A222,[2]MENSAIS!$A$3:$G$1000,3,FALSE)</f>
        <v>1</v>
      </c>
      <c r="D222" s="100">
        <f>VLOOKUP($A222,[2]MENSAIS!$A$3:$G$1000,4,FALSE)</f>
        <v>1.3563483000000001</v>
      </c>
      <c r="E222" s="101">
        <f>VLOOKUP($A222,[2]MENSAIS!$A$3:$G$1000,5,FALSE)</f>
        <v>2.1598276013088742E-3</v>
      </c>
      <c r="F222" s="96">
        <f t="shared" ca="1" si="20"/>
        <v>0</v>
      </c>
      <c r="G222" s="93">
        <f t="shared" si="21"/>
        <v>30773</v>
      </c>
      <c r="H222" s="89">
        <f>VLOOKUP($A222,[2]MENSAIS!$A$3:$M$1000,8,FALSE)</f>
        <v>0</v>
      </c>
      <c r="I222" s="90">
        <f>VLOOKUP($A222,[2]MENSAIS!$A$3:$M$1000,9,FALSE)</f>
        <v>0</v>
      </c>
      <c r="J222" s="58">
        <f t="shared" ca="1" si="23"/>
        <v>0</v>
      </c>
      <c r="K222" s="94">
        <f t="shared" si="24"/>
        <v>0.35634830000000006</v>
      </c>
      <c r="L222" s="94">
        <f t="shared" si="25"/>
        <v>1.8520649044278303</v>
      </c>
      <c r="M222" s="92">
        <v>220</v>
      </c>
      <c r="N222" s="93">
        <f t="shared" si="22"/>
        <v>30773</v>
      </c>
      <c r="O222" s="94">
        <f>IF(N222&gt;$N$2,1,IF(C222=C223,1*O223,C222*O223/VLOOKUP(N222,Moeda!A$3:D$99,4,1)))</f>
        <v>2.1408233676501122E-3</v>
      </c>
    </row>
    <row r="223" spans="1:23" ht="20.100000000000001" customHeight="1" x14ac:dyDescent="0.2">
      <c r="A223" s="95">
        <v>30803</v>
      </c>
      <c r="B223" s="100">
        <f>VLOOKUP($A223,[2]MENSAIS!$A$3:$G$1000,2,FALSE)</f>
        <v>0</v>
      </c>
      <c r="C223" s="100">
        <f>VLOOKUP($A223,[2]MENSAIS!$A$3:$G$1000,3,FALSE)</f>
        <v>1</v>
      </c>
      <c r="D223" s="100">
        <f>VLOOKUP($A223,[2]MENSAIS!$A$3:$G$1000,4,FALSE)</f>
        <v>1.3563483000000001</v>
      </c>
      <c r="E223" s="101">
        <f>VLOOKUP($A223,[2]MENSAIS!$A$3:$G$1000,5,FALSE)</f>
        <v>2.1598276013088742E-3</v>
      </c>
      <c r="F223" s="96">
        <f t="shared" ca="1" si="20"/>
        <v>0</v>
      </c>
      <c r="G223" s="93">
        <f t="shared" si="21"/>
        <v>30803</v>
      </c>
      <c r="H223" s="89">
        <f>VLOOKUP($A223,[2]MENSAIS!$A$3:$M$1000,8,FALSE)</f>
        <v>0</v>
      </c>
      <c r="I223" s="90">
        <f>VLOOKUP($A223,[2]MENSAIS!$A$3:$M$1000,9,FALSE)</f>
        <v>0</v>
      </c>
      <c r="J223" s="58">
        <f t="shared" ca="1" si="23"/>
        <v>0</v>
      </c>
      <c r="K223" s="94">
        <f t="shared" si="24"/>
        <v>0.35634830000000006</v>
      </c>
      <c r="L223" s="94">
        <f t="shared" si="25"/>
        <v>1.8520649044278303</v>
      </c>
      <c r="M223" s="92">
        <v>221</v>
      </c>
      <c r="N223" s="93">
        <f t="shared" si="22"/>
        <v>30803</v>
      </c>
      <c r="O223" s="94">
        <f>IF(N223&gt;$N$2,1,IF(C223=C224,1*O224,C223*O224/VLOOKUP(N223,Moeda!A$3:D$99,4,1)))</f>
        <v>2.1408233676501122E-3</v>
      </c>
    </row>
    <row r="224" spans="1:23" ht="20.100000000000001" customHeight="1" x14ac:dyDescent="0.2">
      <c r="A224" s="95">
        <v>30834</v>
      </c>
      <c r="B224" s="100">
        <f>VLOOKUP($A224,[2]MENSAIS!$A$3:$G$1000,2,FALSE)</f>
        <v>29.508200000000006</v>
      </c>
      <c r="C224" s="100">
        <f>VLOOKUP($A224,[2]MENSAIS!$A$3:$G$1000,3,FALSE)</f>
        <v>1.2950820000000001</v>
      </c>
      <c r="D224" s="100">
        <f>VLOOKUP($A224,[2]MENSAIS!$A$3:$G$1000,4,FALSE)</f>
        <v>1.7565822690606001</v>
      </c>
      <c r="E224" s="101">
        <f>VLOOKUP($A224,[2]MENSAIS!$A$3:$G$1000,5,FALSE)</f>
        <v>2.1598276013088742E-3</v>
      </c>
      <c r="F224" s="96">
        <f t="shared" ca="1" si="20"/>
        <v>0</v>
      </c>
      <c r="G224" s="93">
        <f t="shared" si="21"/>
        <v>30834</v>
      </c>
      <c r="H224" s="89">
        <f>VLOOKUP($A224,[2]MENSAIS!$A$3:$M$1000,8,FALSE)</f>
        <v>0</v>
      </c>
      <c r="I224" s="90">
        <f>VLOOKUP($A224,[2]MENSAIS!$A$3:$M$1000,9,FALSE)</f>
        <v>0</v>
      </c>
      <c r="J224" s="58">
        <f t="shared" ca="1" si="23"/>
        <v>0</v>
      </c>
      <c r="K224" s="94">
        <f t="shared" si="24"/>
        <v>0.75658226906060011</v>
      </c>
      <c r="L224" s="94">
        <f t="shared" si="25"/>
        <v>1.9105811871702274</v>
      </c>
      <c r="M224" s="92">
        <v>222</v>
      </c>
      <c r="N224" s="93">
        <f t="shared" si="22"/>
        <v>30834</v>
      </c>
      <c r="O224" s="94">
        <f>IF(N224&gt;$N$2,1,IF(C224=C225,1*O225,C224*O225/VLOOKUP(N224,Moeda!A$3:D$99,4,1)))</f>
        <v>2.1408233676501122E-3</v>
      </c>
    </row>
    <row r="225" spans="1:15" ht="20.100000000000001" customHeight="1" x14ac:dyDescent="0.2">
      <c r="A225" s="95">
        <v>30864</v>
      </c>
      <c r="B225" s="100">
        <f>VLOOKUP($A225,[2]MENSAIS!$A$3:$G$1000,2,FALSE)</f>
        <v>0</v>
      </c>
      <c r="C225" s="100">
        <f>VLOOKUP($A225,[2]MENSAIS!$A$3:$G$1000,3,FALSE)</f>
        <v>1</v>
      </c>
      <c r="D225" s="100">
        <f>VLOOKUP($A225,[2]MENSAIS!$A$3:$G$1000,4,FALSE)</f>
        <v>1.7565822690606001</v>
      </c>
      <c r="E225" s="101">
        <f>VLOOKUP($A225,[2]MENSAIS!$A$3:$G$1000,5,FALSE)</f>
        <v>1.6677149410684992E-3</v>
      </c>
      <c r="F225" s="96">
        <f t="shared" ca="1" si="20"/>
        <v>0</v>
      </c>
      <c r="G225" s="93">
        <f t="shared" si="21"/>
        <v>30864</v>
      </c>
      <c r="H225" s="89">
        <f>VLOOKUP($A225,[2]MENSAIS!$A$3:$M$1000,8,FALSE)</f>
        <v>0</v>
      </c>
      <c r="I225" s="90">
        <f>VLOOKUP($A225,[2]MENSAIS!$A$3:$M$1000,9,FALSE)</f>
        <v>0</v>
      </c>
      <c r="J225" s="58">
        <f t="shared" ca="1" si="23"/>
        <v>0</v>
      </c>
      <c r="K225" s="94">
        <f t="shared" si="24"/>
        <v>0.75658226906060011</v>
      </c>
      <c r="L225" s="94">
        <f t="shared" si="25"/>
        <v>1.9105811871702274</v>
      </c>
      <c r="M225" s="92">
        <v>223</v>
      </c>
      <c r="N225" s="93">
        <f t="shared" si="22"/>
        <v>30864</v>
      </c>
      <c r="O225" s="94">
        <f>IF(N225&gt;$N$2,1,IF(C225=C226,1*O226,C225*O226/VLOOKUP(N225,Moeda!A$3:D$99,4,1)))</f>
        <v>1.6530407863363959E-3</v>
      </c>
    </row>
    <row r="226" spans="1:15" ht="20.100000000000001" customHeight="1" x14ac:dyDescent="0.2">
      <c r="A226" s="95">
        <v>30895</v>
      </c>
      <c r="B226" s="100">
        <f>VLOOKUP($A226,[2]MENSAIS!$A$3:$G$1000,2,FALSE)</f>
        <v>0</v>
      </c>
      <c r="C226" s="100">
        <f>VLOOKUP($A226,[2]MENSAIS!$A$3:$G$1000,3,FALSE)</f>
        <v>1</v>
      </c>
      <c r="D226" s="100">
        <f>VLOOKUP($A226,[2]MENSAIS!$A$3:$G$1000,4,FALSE)</f>
        <v>1.7565822690606001</v>
      </c>
      <c r="E226" s="101">
        <f>VLOOKUP($A226,[2]MENSAIS!$A$3:$G$1000,5,FALSE)</f>
        <v>1.6677149410684992E-3</v>
      </c>
      <c r="F226" s="96">
        <f t="shared" ca="1" si="20"/>
        <v>0</v>
      </c>
      <c r="G226" s="93">
        <f t="shared" si="21"/>
        <v>30895</v>
      </c>
      <c r="H226" s="89">
        <f>VLOOKUP($A226,[2]MENSAIS!$A$3:$M$1000,8,FALSE)</f>
        <v>0</v>
      </c>
      <c r="I226" s="90" t="str">
        <f>VLOOKUP($A226,[2]MENSAIS!$A$3:$M$1000,9,FALSE)</f>
        <v>Estabelece o Cruzeiro, Cr$ (remove os centavos)</v>
      </c>
      <c r="J226" s="58">
        <f t="shared" ca="1" si="23"/>
        <v>0</v>
      </c>
      <c r="K226" s="94">
        <f t="shared" si="24"/>
        <v>0.75658226906060011</v>
      </c>
      <c r="L226" s="94">
        <f t="shared" si="25"/>
        <v>1.9105811871702274</v>
      </c>
      <c r="M226" s="92">
        <v>224</v>
      </c>
      <c r="N226" s="93">
        <f t="shared" si="22"/>
        <v>30895</v>
      </c>
      <c r="O226" s="94">
        <f>IF(N226&gt;$N$2,1,IF(C226=C227,1*O227,C226*O227/VLOOKUP(N226,Moeda!A$3:D$99,4,1)))</f>
        <v>1.6530407863363959E-3</v>
      </c>
    </row>
    <row r="227" spans="1:15" ht="20.100000000000001" customHeight="1" x14ac:dyDescent="0.2">
      <c r="A227" s="95">
        <v>30926</v>
      </c>
      <c r="B227" s="100">
        <f>VLOOKUP($A227,[2]MENSAIS!$A$3:$G$1000,2,FALSE)</f>
        <v>34.799109999999999</v>
      </c>
      <c r="C227" s="100">
        <f>VLOOKUP($A227,[2]MENSAIS!$A$3:$G$1000,3,FALSE)</f>
        <v>1.3479911</v>
      </c>
      <c r="D227" s="100">
        <f>VLOOKUP($A227,[2]MENSAIS!$A$3:$G$1000,4,FALSE)</f>
        <v>2.3678572651114944</v>
      </c>
      <c r="E227" s="101">
        <f>VLOOKUP($A227,[2]MENSAIS!$A$3:$G$1000,5,FALSE)</f>
        <v>1.6677149410684992E-3</v>
      </c>
      <c r="F227" s="96">
        <f t="shared" ca="1" si="20"/>
        <v>0</v>
      </c>
      <c r="G227" s="93">
        <f t="shared" si="21"/>
        <v>30926</v>
      </c>
      <c r="H227" s="89">
        <f>VLOOKUP($A227,[2]MENSAIS!$A$3:$M$1000,8,FALSE)</f>
        <v>0</v>
      </c>
      <c r="I227" s="90">
        <f>VLOOKUP($A227,[2]MENSAIS!$A$3:$M$1000,9,FALSE)</f>
        <v>0</v>
      </c>
      <c r="J227" s="58">
        <f t="shared" ca="1" si="23"/>
        <v>0</v>
      </c>
      <c r="K227" s="94">
        <f t="shared" si="24"/>
        <v>1.3678572651114944</v>
      </c>
      <c r="L227" s="94">
        <f t="shared" si="25"/>
        <v>2.0296875778537475</v>
      </c>
      <c r="M227" s="92">
        <v>225</v>
      </c>
      <c r="N227" s="93">
        <f t="shared" si="22"/>
        <v>30926</v>
      </c>
      <c r="O227" s="94">
        <f>IF(N227&gt;$N$2,1,IF(C227=C228,1*O228,C227*O228/VLOOKUP(N227,Moeda!A$3:D$99,4,1)))</f>
        <v>1.6530407863363959E-3</v>
      </c>
    </row>
    <row r="228" spans="1:15" ht="20.100000000000001" customHeight="1" x14ac:dyDescent="0.2">
      <c r="A228" s="95">
        <v>30956</v>
      </c>
      <c r="B228" s="100">
        <f>VLOOKUP($A228,[2]MENSAIS!$A$3:$G$1000,2,FALSE)</f>
        <v>0</v>
      </c>
      <c r="C228" s="100">
        <f>VLOOKUP($A228,[2]MENSAIS!$A$3:$G$1000,3,FALSE)</f>
        <v>1</v>
      </c>
      <c r="D228" s="100">
        <f>VLOOKUP($A228,[2]MENSAIS!$A$3:$G$1000,4,FALSE)</f>
        <v>2.3678572651114944</v>
      </c>
      <c r="E228" s="101">
        <f>VLOOKUP($A228,[2]MENSAIS!$A$3:$G$1000,5,FALSE)</f>
        <v>1.237185424346273E-3</v>
      </c>
      <c r="F228" s="96">
        <f t="shared" ca="1" si="20"/>
        <v>0</v>
      </c>
      <c r="G228" s="93">
        <f t="shared" si="21"/>
        <v>30956</v>
      </c>
      <c r="H228" s="89">
        <f>VLOOKUP($A228,[2]MENSAIS!$A$3:$M$1000,8,FALSE)</f>
        <v>0</v>
      </c>
      <c r="I228" s="90">
        <f>VLOOKUP($A228,[2]MENSAIS!$A$3:$M$1000,9,FALSE)</f>
        <v>0</v>
      </c>
      <c r="J228" s="58">
        <f t="shared" ca="1" si="23"/>
        <v>0</v>
      </c>
      <c r="K228" s="94">
        <f t="shared" si="24"/>
        <v>1.3678572651114944</v>
      </c>
      <c r="L228" s="94">
        <f t="shared" si="25"/>
        <v>2.0296875778537475</v>
      </c>
      <c r="M228" s="92">
        <v>226</v>
      </c>
      <c r="N228" s="93">
        <f t="shared" si="22"/>
        <v>30956</v>
      </c>
      <c r="O228" s="94">
        <f>IF(N228&gt;$N$2,1,IF(C228=C229,1*O229,C228*O229/VLOOKUP(N228,Moeda!A$3:D$99,4,1)))</f>
        <v>1.2262994810102203E-3</v>
      </c>
    </row>
    <row r="229" spans="1:15" ht="20.100000000000001" customHeight="1" x14ac:dyDescent="0.2">
      <c r="A229" s="95">
        <v>30987</v>
      </c>
      <c r="B229" s="100">
        <f>VLOOKUP($A229,[2]MENSAIS!$A$3:$G$1000,2,FALSE)</f>
        <v>0</v>
      </c>
      <c r="C229" s="100">
        <f>VLOOKUP($A229,[2]MENSAIS!$A$3:$G$1000,3,FALSE)</f>
        <v>1</v>
      </c>
      <c r="D229" s="100">
        <f>VLOOKUP($A229,[2]MENSAIS!$A$3:$G$1000,4,FALSE)</f>
        <v>2.3678572651114944</v>
      </c>
      <c r="E229" s="101">
        <f>VLOOKUP($A229,[2]MENSAIS!$A$3:$G$1000,5,FALSE)</f>
        <v>1.237185424346273E-3</v>
      </c>
      <c r="F229" s="96">
        <f t="shared" ca="1" si="20"/>
        <v>0</v>
      </c>
      <c r="G229" s="93">
        <f t="shared" si="21"/>
        <v>30987</v>
      </c>
      <c r="H229" s="89">
        <f>VLOOKUP($A229,[2]MENSAIS!$A$3:$M$1000,8,FALSE)</f>
        <v>0</v>
      </c>
      <c r="I229" s="90">
        <f>VLOOKUP($A229,[2]MENSAIS!$A$3:$M$1000,9,FALSE)</f>
        <v>0</v>
      </c>
      <c r="J229" s="58">
        <f t="shared" ca="1" si="23"/>
        <v>0</v>
      </c>
      <c r="K229" s="94">
        <f t="shared" si="24"/>
        <v>1.3678572651114944</v>
      </c>
      <c r="L229" s="94">
        <f t="shared" si="25"/>
        <v>2.0296875778537475</v>
      </c>
      <c r="M229" s="92">
        <v>227</v>
      </c>
      <c r="N229" s="93">
        <f t="shared" si="22"/>
        <v>30987</v>
      </c>
      <c r="O229" s="94">
        <f>IF(N229&gt;$N$2,1,IF(C229=C230,1*O230,C229*O230/VLOOKUP(N229,Moeda!A$3:D$99,4,1)))</f>
        <v>1.2262994810102203E-3</v>
      </c>
    </row>
    <row r="230" spans="1:15" ht="20.100000000000001" customHeight="1" x14ac:dyDescent="0.2">
      <c r="A230" s="95">
        <v>31017</v>
      </c>
      <c r="B230" s="100">
        <f>VLOOKUP($A230,[2]MENSAIS!$A$3:$G$1000,2,FALSE)</f>
        <v>36.752139999999997</v>
      </c>
      <c r="C230" s="100">
        <f>VLOOKUP($A230,[2]MENSAIS!$A$3:$G$1000,3,FALSE)</f>
        <v>1.3675214</v>
      </c>
      <c r="D230" s="100">
        <f>VLOOKUP($A230,[2]MENSAIS!$A$3:$G$1000,4,FALSE)</f>
        <v>3.2380954821854422</v>
      </c>
      <c r="E230" s="101">
        <f>VLOOKUP($A230,[2]MENSAIS!$A$3:$G$1000,5,FALSE)</f>
        <v>1.237185424346273E-3</v>
      </c>
      <c r="F230" s="96">
        <f t="shared" ca="1" si="20"/>
        <v>0</v>
      </c>
      <c r="G230" s="93">
        <f t="shared" si="21"/>
        <v>31017</v>
      </c>
      <c r="H230" s="89">
        <f>VLOOKUP($A230,[2]MENSAIS!$A$3:$M$1000,8,FALSE)</f>
        <v>0</v>
      </c>
      <c r="I230" s="90">
        <f>VLOOKUP($A230,[2]MENSAIS!$A$3:$M$1000,9,FALSE)</f>
        <v>0</v>
      </c>
      <c r="J230" s="58">
        <f t="shared" ca="1" si="23"/>
        <v>0</v>
      </c>
      <c r="K230" s="94">
        <f t="shared" si="24"/>
        <v>2.2380954821854422</v>
      </c>
      <c r="L230" s="94">
        <f t="shared" si="25"/>
        <v>2.2380954821854422</v>
      </c>
      <c r="M230" s="92">
        <v>228</v>
      </c>
      <c r="N230" s="93">
        <f t="shared" si="22"/>
        <v>31017</v>
      </c>
      <c r="O230" s="94">
        <f>IF(N230&gt;$N$2,1,IF(C230=C231,1*O231,C230*O231/VLOOKUP(N230,Moeda!A$3:D$99,4,1)))</f>
        <v>1.2262994810102203E-3</v>
      </c>
    </row>
    <row r="231" spans="1:15" ht="20.100000000000001" customHeight="1" x14ac:dyDescent="0.2">
      <c r="A231" s="95">
        <v>31048</v>
      </c>
      <c r="B231" s="100">
        <f>VLOOKUP($A231,[2]MENSAIS!$A$3:$G$1000,2,FALSE)</f>
        <v>0</v>
      </c>
      <c r="C231" s="100">
        <f>VLOOKUP($A231,[2]MENSAIS!$A$3:$G$1000,3,FALSE)</f>
        <v>1</v>
      </c>
      <c r="D231" s="100">
        <f>VLOOKUP($A231,[2]MENSAIS!$A$3:$G$1000,4,FALSE)</f>
        <v>1</v>
      </c>
      <c r="E231" s="101">
        <f>VLOOKUP($A231,[2]MENSAIS!$A$3:$G$1000,5,FALSE)</f>
        <v>9.0469182006678141E-4</v>
      </c>
      <c r="F231" s="96">
        <f t="shared" ca="1" si="20"/>
        <v>0</v>
      </c>
      <c r="G231" s="93">
        <f t="shared" si="21"/>
        <v>31048</v>
      </c>
      <c r="H231" s="89">
        <f>VLOOKUP($A231,[2]MENSAIS!$A$3:$M$1000,8,FALSE)</f>
        <v>0</v>
      </c>
      <c r="I231" s="90">
        <f>VLOOKUP($A231,[2]MENSAIS!$A$3:$M$1000,9,FALSE)</f>
        <v>0</v>
      </c>
      <c r="J231" s="58">
        <f t="shared" ca="1" si="23"/>
        <v>0</v>
      </c>
      <c r="K231" s="94">
        <f t="shared" si="24"/>
        <v>0</v>
      </c>
      <c r="L231" s="94">
        <f t="shared" si="25"/>
        <v>2.2380954821854422</v>
      </c>
      <c r="M231" s="92">
        <v>229</v>
      </c>
      <c r="N231" s="93">
        <f t="shared" si="22"/>
        <v>31048</v>
      </c>
      <c r="O231" s="94">
        <f>IF(N231&gt;$N$2,1,IF(C231=C232,1*O232,C231*O232/VLOOKUP(N231,Moeda!A$3:D$99,4,1)))</f>
        <v>8.9673147419135101E-4</v>
      </c>
    </row>
    <row r="232" spans="1:15" ht="20.100000000000001" customHeight="1" x14ac:dyDescent="0.2">
      <c r="A232" s="95">
        <v>31079</v>
      </c>
      <c r="B232" s="100">
        <f>VLOOKUP($A232,[2]MENSAIS!$A$3:$G$1000,2,FALSE)</f>
        <v>0</v>
      </c>
      <c r="C232" s="100">
        <f>VLOOKUP($A232,[2]MENSAIS!$A$3:$G$1000,3,FALSE)</f>
        <v>1</v>
      </c>
      <c r="D232" s="100">
        <f>VLOOKUP($A232,[2]MENSAIS!$A$3:$G$1000,4,FALSE)</f>
        <v>1</v>
      </c>
      <c r="E232" s="101">
        <f>VLOOKUP($A232,[2]MENSAIS!$A$3:$G$1000,5,FALSE)</f>
        <v>9.0469182006678141E-4</v>
      </c>
      <c r="F232" s="96">
        <f t="shared" ca="1" si="20"/>
        <v>0</v>
      </c>
      <c r="G232" s="93">
        <f t="shared" si="21"/>
        <v>31079</v>
      </c>
      <c r="H232" s="89">
        <f>VLOOKUP($A232,[2]MENSAIS!$A$3:$M$1000,8,FALSE)</f>
        <v>0</v>
      </c>
      <c r="I232" s="90">
        <f>VLOOKUP($A232,[2]MENSAIS!$A$3:$M$1000,9,FALSE)</f>
        <v>0</v>
      </c>
      <c r="J232" s="58">
        <f t="shared" ca="1" si="23"/>
        <v>0</v>
      </c>
      <c r="K232" s="94">
        <f t="shared" si="24"/>
        <v>0</v>
      </c>
      <c r="L232" s="94">
        <f t="shared" si="25"/>
        <v>2.2380954821854422</v>
      </c>
      <c r="M232" s="92">
        <v>230</v>
      </c>
      <c r="N232" s="93">
        <f t="shared" si="22"/>
        <v>31079</v>
      </c>
      <c r="O232" s="94">
        <f>IF(N232&gt;$N$2,1,IF(C232=C233,1*O233,C232*O233/VLOOKUP(N232,Moeda!A$3:D$99,4,1)))</f>
        <v>8.9673147419135101E-4</v>
      </c>
    </row>
    <row r="233" spans="1:15" ht="20.100000000000001" customHeight="1" x14ac:dyDescent="0.2">
      <c r="A233" s="95">
        <v>31107</v>
      </c>
      <c r="B233" s="100">
        <f>VLOOKUP($A233,[2]MENSAIS!$A$3:$G$1000,2,FALSE)</f>
        <v>39.820740000000001</v>
      </c>
      <c r="C233" s="100">
        <f>VLOOKUP($A233,[2]MENSAIS!$A$3:$G$1000,3,FALSE)</f>
        <v>1.3982074</v>
      </c>
      <c r="D233" s="100">
        <f>VLOOKUP($A233,[2]MENSAIS!$A$3:$G$1000,4,FALSE)</f>
        <v>1.3982074</v>
      </c>
      <c r="E233" s="101">
        <f>VLOOKUP($A233,[2]MENSAIS!$A$3:$G$1000,5,FALSE)</f>
        <v>9.0469182006678141E-4</v>
      </c>
      <c r="F233" s="96">
        <f t="shared" ca="1" si="20"/>
        <v>0</v>
      </c>
      <c r="G233" s="93">
        <f t="shared" si="21"/>
        <v>31107</v>
      </c>
      <c r="H233" s="89">
        <f>VLOOKUP($A233,[2]MENSAIS!$A$3:$M$1000,8,FALSE)</f>
        <v>0</v>
      </c>
      <c r="I233" s="90">
        <f>VLOOKUP($A233,[2]MENSAIS!$A$3:$M$1000,9,FALSE)</f>
        <v>0</v>
      </c>
      <c r="J233" s="58">
        <f t="shared" ca="1" si="23"/>
        <v>0</v>
      </c>
      <c r="K233" s="94">
        <f t="shared" si="24"/>
        <v>0.39820739999999999</v>
      </c>
      <c r="L233" s="94">
        <f t="shared" si="25"/>
        <v>2.3380283405805518</v>
      </c>
      <c r="M233" s="92">
        <v>231</v>
      </c>
      <c r="N233" s="93">
        <f t="shared" si="22"/>
        <v>31107</v>
      </c>
      <c r="O233" s="94">
        <f>IF(N233&gt;$N$2,1,IF(C233=C234,1*O234,C233*O234/VLOOKUP(N233,Moeda!A$3:D$99,4,1)))</f>
        <v>8.9673147419135101E-4</v>
      </c>
    </row>
    <row r="234" spans="1:15" ht="20.100000000000001" customHeight="1" x14ac:dyDescent="0.2">
      <c r="A234" s="95">
        <v>31138</v>
      </c>
      <c r="B234" s="100">
        <f>VLOOKUP($A234,[2]MENSAIS!$A$3:$G$1000,2,FALSE)</f>
        <v>0</v>
      </c>
      <c r="C234" s="100">
        <f>VLOOKUP($A234,[2]MENSAIS!$A$3:$G$1000,3,FALSE)</f>
        <v>1</v>
      </c>
      <c r="D234" s="100">
        <f>VLOOKUP($A234,[2]MENSAIS!$A$3:$G$1000,4,FALSE)</f>
        <v>1.3982074</v>
      </c>
      <c r="E234" s="101">
        <f>VLOOKUP($A234,[2]MENSAIS!$A$3:$G$1000,5,FALSE)</f>
        <v>6.4703692747355036E-4</v>
      </c>
      <c r="F234" s="96">
        <f t="shared" ca="1" si="20"/>
        <v>0</v>
      </c>
      <c r="G234" s="93">
        <f t="shared" si="21"/>
        <v>31138</v>
      </c>
      <c r="H234" s="89">
        <f>VLOOKUP($A234,[2]MENSAIS!$A$3:$M$1000,8,FALSE)</f>
        <v>0</v>
      </c>
      <c r="I234" s="90">
        <f>VLOOKUP($A234,[2]MENSAIS!$A$3:$M$1000,9,FALSE)</f>
        <v>0</v>
      </c>
      <c r="J234" s="58">
        <f t="shared" ca="1" si="23"/>
        <v>0</v>
      </c>
      <c r="K234" s="94">
        <f t="shared" si="24"/>
        <v>0.39820739999999999</v>
      </c>
      <c r="L234" s="94">
        <f t="shared" si="25"/>
        <v>2.3380283405805518</v>
      </c>
      <c r="M234" s="92">
        <v>232</v>
      </c>
      <c r="N234" s="93">
        <f t="shared" si="22"/>
        <v>31138</v>
      </c>
      <c r="O234" s="94">
        <f>IF(N234&gt;$N$2,1,IF(C234=C235,1*O235,C234*O235/VLOOKUP(N234,Moeda!A$3:D$99,4,1)))</f>
        <v>6.4134367633253192E-4</v>
      </c>
    </row>
    <row r="235" spans="1:15" ht="20.100000000000001" customHeight="1" x14ac:dyDescent="0.2">
      <c r="A235" s="95">
        <v>31168</v>
      </c>
      <c r="B235" s="100">
        <f>VLOOKUP($A235,[2]MENSAIS!$A$3:$G$1000,2,FALSE)</f>
        <v>0</v>
      </c>
      <c r="C235" s="100">
        <f>VLOOKUP($A235,[2]MENSAIS!$A$3:$G$1000,3,FALSE)</f>
        <v>1</v>
      </c>
      <c r="D235" s="100">
        <f>VLOOKUP($A235,[2]MENSAIS!$A$3:$G$1000,4,FALSE)</f>
        <v>1.3982074</v>
      </c>
      <c r="E235" s="101">
        <f>VLOOKUP($A235,[2]MENSAIS!$A$3:$G$1000,5,FALSE)</f>
        <v>6.4703692747355036E-4</v>
      </c>
      <c r="F235" s="96">
        <f t="shared" ca="1" si="20"/>
        <v>0</v>
      </c>
      <c r="G235" s="93">
        <f t="shared" si="21"/>
        <v>31168</v>
      </c>
      <c r="H235" s="89">
        <f>VLOOKUP($A235,[2]MENSAIS!$A$3:$M$1000,8,FALSE)</f>
        <v>0</v>
      </c>
      <c r="I235" s="90">
        <f>VLOOKUP($A235,[2]MENSAIS!$A$3:$M$1000,9,FALSE)</f>
        <v>0</v>
      </c>
      <c r="J235" s="58">
        <f t="shared" ca="1" si="23"/>
        <v>0</v>
      </c>
      <c r="K235" s="94">
        <f t="shared" si="24"/>
        <v>0.39820739999999999</v>
      </c>
      <c r="L235" s="94">
        <f t="shared" si="25"/>
        <v>2.3380283405805518</v>
      </c>
      <c r="M235" s="92">
        <v>233</v>
      </c>
      <c r="N235" s="93">
        <f t="shared" si="22"/>
        <v>31168</v>
      </c>
      <c r="O235" s="94">
        <f>IF(N235&gt;$N$2,1,IF(C235=C236,1*O236,C235*O236/VLOOKUP(N235,Moeda!A$3:D$99,4,1)))</f>
        <v>6.4134367633253192E-4</v>
      </c>
    </row>
    <row r="236" spans="1:15" ht="20.100000000000001" customHeight="1" x14ac:dyDescent="0.2">
      <c r="A236" s="95">
        <v>31199</v>
      </c>
      <c r="B236" s="100">
        <f>VLOOKUP($A236,[2]MENSAIS!$A$3:$G$1000,2,FALSE)</f>
        <v>34.346330000000002</v>
      </c>
      <c r="C236" s="100">
        <f>VLOOKUP($A236,[2]MENSAIS!$A$3:$G$1000,3,FALSE)</f>
        <v>1.3434633</v>
      </c>
      <c r="D236" s="100">
        <f>VLOOKUP($A236,[2]MENSAIS!$A$3:$G$1000,4,FALSE)</f>
        <v>1.8784403276884201</v>
      </c>
      <c r="E236" s="101">
        <f>VLOOKUP($A236,[2]MENSAIS!$A$3:$G$1000,5,FALSE)</f>
        <v>6.4703692747355036E-4</v>
      </c>
      <c r="F236" s="96">
        <f t="shared" ca="1" si="20"/>
        <v>0</v>
      </c>
      <c r="G236" s="93">
        <f t="shared" si="21"/>
        <v>31199</v>
      </c>
      <c r="H236" s="89">
        <f>VLOOKUP($A236,[2]MENSAIS!$A$3:$M$1000,8,FALSE)</f>
        <v>0</v>
      </c>
      <c r="I236" s="90">
        <f>VLOOKUP($A236,[2]MENSAIS!$A$3:$M$1000,9,FALSE)</f>
        <v>0</v>
      </c>
      <c r="J236" s="58">
        <f t="shared" ca="1" si="23"/>
        <v>0</v>
      </c>
      <c r="K236" s="94">
        <f t="shared" si="24"/>
        <v>0.87844032768842006</v>
      </c>
      <c r="L236" s="94">
        <f t="shared" si="25"/>
        <v>2.4627294410159917</v>
      </c>
      <c r="M236" s="92">
        <v>234</v>
      </c>
      <c r="N236" s="93">
        <f t="shared" si="22"/>
        <v>31199</v>
      </c>
      <c r="O236" s="94">
        <f>IF(N236&gt;$N$2,1,IF(C236=C237,1*O237,C236*O237/VLOOKUP(N236,Moeda!A$3:D$99,4,1)))</f>
        <v>6.4134367633253192E-4</v>
      </c>
    </row>
    <row r="237" spans="1:15" ht="20.100000000000001" customHeight="1" x14ac:dyDescent="0.2">
      <c r="A237" s="95">
        <v>31229</v>
      </c>
      <c r="B237" s="100">
        <f>VLOOKUP($A237,[2]MENSAIS!$A$3:$G$1000,2,FALSE)</f>
        <v>0</v>
      </c>
      <c r="C237" s="100">
        <f>VLOOKUP($A237,[2]MENSAIS!$A$3:$G$1000,3,FALSE)</f>
        <v>1</v>
      </c>
      <c r="D237" s="100">
        <f>VLOOKUP($A237,[2]MENSAIS!$A$3:$G$1000,4,FALSE)</f>
        <v>1.8784403276884201</v>
      </c>
      <c r="E237" s="101">
        <f>VLOOKUP($A237,[2]MENSAIS!$A$3:$G$1000,5,FALSE)</f>
        <v>4.8161861025422157E-4</v>
      </c>
      <c r="F237" s="96">
        <f t="shared" ca="1" si="20"/>
        <v>0</v>
      </c>
      <c r="G237" s="93">
        <f t="shared" si="21"/>
        <v>31229</v>
      </c>
      <c r="H237" s="89">
        <f>VLOOKUP($A237,[2]MENSAIS!$A$3:$M$1000,8,FALSE)</f>
        <v>0</v>
      </c>
      <c r="I237" s="90">
        <f>VLOOKUP($A237,[2]MENSAIS!$A$3:$M$1000,9,FALSE)</f>
        <v>0</v>
      </c>
      <c r="J237" s="58">
        <f t="shared" ca="1" si="23"/>
        <v>0</v>
      </c>
      <c r="K237" s="94">
        <f t="shared" si="24"/>
        <v>0.87844032768842006</v>
      </c>
      <c r="L237" s="94">
        <f t="shared" si="25"/>
        <v>2.4627294410159917</v>
      </c>
      <c r="M237" s="92">
        <v>235</v>
      </c>
      <c r="N237" s="93">
        <f t="shared" si="22"/>
        <v>31229</v>
      </c>
      <c r="O237" s="94">
        <f>IF(N237&gt;$N$2,1,IF(C237=C238,1*O238,C237*O238/VLOOKUP(N237,Moeda!A$3:D$99,4,1)))</f>
        <v>4.7738086803899438E-4</v>
      </c>
    </row>
    <row r="238" spans="1:15" ht="20.100000000000001" customHeight="1" x14ac:dyDescent="0.2">
      <c r="A238" s="95">
        <v>31260</v>
      </c>
      <c r="B238" s="100">
        <f>VLOOKUP($A238,[2]MENSAIS!$A$3:$G$1000,2,FALSE)</f>
        <v>0</v>
      </c>
      <c r="C238" s="100">
        <f>VLOOKUP($A238,[2]MENSAIS!$A$3:$G$1000,3,FALSE)</f>
        <v>1</v>
      </c>
      <c r="D238" s="100">
        <f>VLOOKUP($A238,[2]MENSAIS!$A$3:$G$1000,4,FALSE)</f>
        <v>1.8784403276884201</v>
      </c>
      <c r="E238" s="101">
        <f>VLOOKUP($A238,[2]MENSAIS!$A$3:$G$1000,5,FALSE)</f>
        <v>4.8161861025422157E-4</v>
      </c>
      <c r="F238" s="96">
        <f t="shared" ca="1" si="20"/>
        <v>0</v>
      </c>
      <c r="G238" s="93">
        <f t="shared" si="21"/>
        <v>31260</v>
      </c>
      <c r="H238" s="89">
        <f>VLOOKUP($A238,[2]MENSAIS!$A$3:$M$1000,8,FALSE)</f>
        <v>0</v>
      </c>
      <c r="I238" s="90">
        <f>VLOOKUP($A238,[2]MENSAIS!$A$3:$M$1000,9,FALSE)</f>
        <v>0</v>
      </c>
      <c r="J238" s="58">
        <f t="shared" ca="1" si="23"/>
        <v>0</v>
      </c>
      <c r="K238" s="94">
        <f t="shared" si="24"/>
        <v>0.87844032768842006</v>
      </c>
      <c r="L238" s="94">
        <f t="shared" si="25"/>
        <v>2.4627294410159917</v>
      </c>
      <c r="M238" s="92">
        <v>236</v>
      </c>
      <c r="N238" s="93">
        <f t="shared" si="22"/>
        <v>31260</v>
      </c>
      <c r="O238" s="94">
        <f>IF(N238&gt;$N$2,1,IF(C238=C239,1*O239,C238*O239/VLOOKUP(N238,Moeda!A$3:D$99,4,1)))</f>
        <v>4.7738086803899438E-4</v>
      </c>
    </row>
    <row r="239" spans="1:15" ht="20.100000000000001" customHeight="1" x14ac:dyDescent="0.2">
      <c r="A239" s="95">
        <v>31291</v>
      </c>
      <c r="B239" s="100">
        <f>VLOOKUP($A239,[2]MENSAIS!$A$3:$G$1000,2,FALSE)</f>
        <v>27.02112000000001</v>
      </c>
      <c r="C239" s="100">
        <f>VLOOKUP($A239,[2]MENSAIS!$A$3:$G$1000,3,FALSE)</f>
        <v>1.2702112000000001</v>
      </c>
      <c r="D239" s="100">
        <f>VLOOKUP($A239,[2]MENSAIS!$A$3:$G$1000,4,FALSE)</f>
        <v>2.3860159427615013</v>
      </c>
      <c r="E239" s="101">
        <f>VLOOKUP($A239,[2]MENSAIS!$A$3:$G$1000,5,FALSE)</f>
        <v>4.8161861025422157E-4</v>
      </c>
      <c r="F239" s="96">
        <f t="shared" ca="1" si="20"/>
        <v>0</v>
      </c>
      <c r="G239" s="93">
        <f t="shared" si="21"/>
        <v>31291</v>
      </c>
      <c r="H239" s="89">
        <f>VLOOKUP($A239,[2]MENSAIS!$A$3:$M$1000,8,FALSE)</f>
        <v>0</v>
      </c>
      <c r="I239" s="90">
        <f>VLOOKUP($A239,[2]MENSAIS!$A$3:$M$1000,9,FALSE)</f>
        <v>0</v>
      </c>
      <c r="J239" s="58">
        <f t="shared" ca="1" si="23"/>
        <v>0</v>
      </c>
      <c r="K239" s="94">
        <f t="shared" si="24"/>
        <v>1.3860159427615013</v>
      </c>
      <c r="L239" s="94">
        <f t="shared" si="25"/>
        <v>2.2629278624675289</v>
      </c>
      <c r="M239" s="92">
        <v>237</v>
      </c>
      <c r="N239" s="93">
        <f t="shared" si="22"/>
        <v>31291</v>
      </c>
      <c r="O239" s="94">
        <f>IF(N239&gt;$N$2,1,IF(C239=C240,1*O240,C239*O240/VLOOKUP(N239,Moeda!A$3:D$99,4,1)))</f>
        <v>4.7738086803899438E-4</v>
      </c>
    </row>
    <row r="240" spans="1:15" ht="20.100000000000001" customHeight="1" x14ac:dyDescent="0.2">
      <c r="A240" s="95">
        <v>31321</v>
      </c>
      <c r="B240" s="100">
        <f>VLOOKUP($A240,[2]MENSAIS!$A$3:$G$1000,2,FALSE)</f>
        <v>0</v>
      </c>
      <c r="C240" s="100">
        <f>VLOOKUP($A240,[2]MENSAIS!$A$3:$G$1000,3,FALSE)</f>
        <v>1</v>
      </c>
      <c r="D240" s="100">
        <f>VLOOKUP($A240,[2]MENSAIS!$A$3:$G$1000,4,FALSE)</f>
        <v>2.3860159427615013</v>
      </c>
      <c r="E240" s="101">
        <f>VLOOKUP($A240,[2]MENSAIS!$A$3:$G$1000,5,FALSE)</f>
        <v>3.7916419746119505E-4</v>
      </c>
      <c r="F240" s="96">
        <f t="shared" ca="1" si="20"/>
        <v>0</v>
      </c>
      <c r="G240" s="93">
        <f t="shared" si="21"/>
        <v>31321</v>
      </c>
      <c r="H240" s="89">
        <f>VLOOKUP($A240,[2]MENSAIS!$A$3:$M$1000,8,FALSE)</f>
        <v>0</v>
      </c>
      <c r="I240" s="90">
        <f>VLOOKUP($A240,[2]MENSAIS!$A$3:$M$1000,9,FALSE)</f>
        <v>0</v>
      </c>
      <c r="J240" s="58">
        <f t="shared" ca="1" si="23"/>
        <v>0</v>
      </c>
      <c r="K240" s="94">
        <f t="shared" si="24"/>
        <v>1.3860159427615013</v>
      </c>
      <c r="L240" s="94">
        <f t="shared" si="25"/>
        <v>2.2629278624675289</v>
      </c>
      <c r="M240" s="92">
        <v>238</v>
      </c>
      <c r="N240" s="93">
        <f t="shared" si="22"/>
        <v>31321</v>
      </c>
      <c r="O240" s="94">
        <f>IF(N240&gt;$N$2,1,IF(C240=C241,1*O241,C240*O241/VLOOKUP(N240,Moeda!A$3:D$99,4,1)))</f>
        <v>3.7582794738307641E-4</v>
      </c>
    </row>
    <row r="241" spans="1:15" ht="20.100000000000001" customHeight="1" x14ac:dyDescent="0.2">
      <c r="A241" s="95">
        <v>31352</v>
      </c>
      <c r="B241" s="100">
        <f>VLOOKUP($A241,[2]MENSAIS!$A$3:$G$1000,2,FALSE)</f>
        <v>0</v>
      </c>
      <c r="C241" s="100">
        <f>VLOOKUP($A241,[2]MENSAIS!$A$3:$G$1000,3,FALSE)</f>
        <v>1</v>
      </c>
      <c r="D241" s="100">
        <f>VLOOKUP($A241,[2]MENSAIS!$A$3:$G$1000,4,FALSE)</f>
        <v>2.3860159427615013</v>
      </c>
      <c r="E241" s="101">
        <f>VLOOKUP($A241,[2]MENSAIS!$A$3:$G$1000,5,FALSE)</f>
        <v>3.7916419746119505E-4</v>
      </c>
      <c r="F241" s="96">
        <f t="shared" ca="1" si="20"/>
        <v>0</v>
      </c>
      <c r="G241" s="93">
        <f t="shared" si="21"/>
        <v>31352</v>
      </c>
      <c r="H241" s="89">
        <f>VLOOKUP($A241,[2]MENSAIS!$A$3:$M$1000,8,FALSE)</f>
        <v>0</v>
      </c>
      <c r="I241" s="90">
        <f>VLOOKUP($A241,[2]MENSAIS!$A$3:$M$1000,9,FALSE)</f>
        <v>0</v>
      </c>
      <c r="J241" s="58">
        <f t="shared" ca="1" si="23"/>
        <v>0</v>
      </c>
      <c r="K241" s="94">
        <f t="shared" si="24"/>
        <v>1.3860159427615013</v>
      </c>
      <c r="L241" s="94">
        <f t="shared" si="25"/>
        <v>2.2629278624675289</v>
      </c>
      <c r="M241" s="92">
        <v>239</v>
      </c>
      <c r="N241" s="93">
        <f t="shared" si="22"/>
        <v>31352</v>
      </c>
      <c r="O241" s="94">
        <f>IF(N241&gt;$N$2,1,IF(C241=C242,1*O242,C241*O242/VLOOKUP(N241,Moeda!A$3:D$99,4,1)))</f>
        <v>3.7582794738307641E-4</v>
      </c>
    </row>
    <row r="242" spans="1:15" ht="20.100000000000001" customHeight="1" x14ac:dyDescent="0.2">
      <c r="A242" s="95">
        <v>31382</v>
      </c>
      <c r="B242" s="100">
        <f>VLOOKUP($A242,[2]MENSAIS!$A$3:$G$1000,2,FALSE)</f>
        <v>37.299999999999997</v>
      </c>
      <c r="C242" s="100">
        <f>VLOOKUP($A242,[2]MENSAIS!$A$3:$G$1000,3,FALSE)</f>
        <v>1.373</v>
      </c>
      <c r="D242" s="100">
        <f>VLOOKUP($A242,[2]MENSAIS!$A$3:$G$1000,4,FALSE)</f>
        <v>3.2759998894115414</v>
      </c>
      <c r="E242" s="101">
        <f>VLOOKUP($A242,[2]MENSAIS!$A$3:$G$1000,5,FALSE)</f>
        <v>3.7916419746119505E-4</v>
      </c>
      <c r="F242" s="96">
        <f t="shared" ca="1" si="20"/>
        <v>0</v>
      </c>
      <c r="G242" s="93">
        <f t="shared" si="21"/>
        <v>31382</v>
      </c>
      <c r="H242" s="89">
        <f>VLOOKUP($A242,[2]MENSAIS!$A$3:$M$1000,8,FALSE)</f>
        <v>0</v>
      </c>
      <c r="I242" s="90">
        <f>VLOOKUP($A242,[2]MENSAIS!$A$3:$M$1000,9,FALSE)</f>
        <v>0</v>
      </c>
      <c r="J242" s="58">
        <f t="shared" ca="1" si="23"/>
        <v>0</v>
      </c>
      <c r="K242" s="94">
        <f t="shared" si="24"/>
        <v>2.2759998894115414</v>
      </c>
      <c r="L242" s="94">
        <f t="shared" si="25"/>
        <v>2.2759998894115414</v>
      </c>
      <c r="M242" s="92">
        <v>240</v>
      </c>
      <c r="N242" s="93">
        <f t="shared" si="22"/>
        <v>31382</v>
      </c>
      <c r="O242" s="94">
        <f>IF(N242&gt;$N$2,1,IF(C242=C243,1*O243,C242*O243/VLOOKUP(N242,Moeda!A$3:D$99,4,1)))</f>
        <v>3.7582794738307641E-4</v>
      </c>
    </row>
    <row r="243" spans="1:15" ht="20.100000000000001" customHeight="1" x14ac:dyDescent="0.2">
      <c r="A243" s="95">
        <v>31413</v>
      </c>
      <c r="B243" s="100">
        <f>VLOOKUP($A243,[2]MENSAIS!$A$3:$G$1000,2,FALSE)</f>
        <v>32.92</v>
      </c>
      <c r="C243" s="100">
        <f>VLOOKUP($A243,[2]MENSAIS!$A$3:$G$1000,3,FALSE)</f>
        <v>1.3291999999999999</v>
      </c>
      <c r="D243" s="100">
        <f>VLOOKUP($A243,[2]MENSAIS!$A$3:$G$1000,4,FALSE)</f>
        <v>1.3291999999999999</v>
      </c>
      <c r="E243" s="101">
        <f>VLOOKUP($A243,[2]MENSAIS!$A$3:$G$1000,5,FALSE)</f>
        <v>2.7615746355513115E-4</v>
      </c>
      <c r="F243" s="96">
        <f t="shared" ca="1" si="20"/>
        <v>0</v>
      </c>
      <c r="G243" s="93">
        <f t="shared" si="21"/>
        <v>31413</v>
      </c>
      <c r="H243" s="89">
        <f>VLOOKUP($A243,[2]MENSAIS!$A$3:$M$1000,8,FALSE)</f>
        <v>0</v>
      </c>
      <c r="I243" s="90">
        <f>VLOOKUP($A243,[2]MENSAIS!$A$3:$M$1000,9,FALSE)</f>
        <v>0</v>
      </c>
      <c r="J243" s="58">
        <f t="shared" ca="1" si="23"/>
        <v>0</v>
      </c>
      <c r="K243" s="94">
        <f t="shared" si="24"/>
        <v>0.32919999999999994</v>
      </c>
      <c r="L243" s="94">
        <f t="shared" si="25"/>
        <v>3.3544590530058205</v>
      </c>
      <c r="M243" s="92">
        <v>241</v>
      </c>
      <c r="N243" s="93">
        <f t="shared" si="22"/>
        <v>31413</v>
      </c>
      <c r="O243" s="94">
        <f>IF(N243&gt;$N$2,1,IF(C243=C244,1*O244,C243*O244/VLOOKUP(N243,Moeda!A$3:D$99,4,1)))</f>
        <v>2.7372756546473155E-4</v>
      </c>
    </row>
    <row r="244" spans="1:15" ht="20.100000000000001" customHeight="1" x14ac:dyDescent="0.2">
      <c r="A244" s="95">
        <v>31444</v>
      </c>
      <c r="B244" s="100">
        <f>VLOOKUP($A244,[2]MENSAIS!$A$3:$G$1000,2,FALSE)</f>
        <v>32.92</v>
      </c>
      <c r="C244" s="100">
        <f>VLOOKUP($A244,[2]MENSAIS!$A$3:$G$1000,3,FALSE)</f>
        <v>1.3291999999999999</v>
      </c>
      <c r="D244" s="100">
        <f>VLOOKUP($A244,[2]MENSAIS!$A$3:$G$1000,4,FALSE)</f>
        <v>1.3291999999999999</v>
      </c>
      <c r="E244" s="101">
        <f>VLOOKUP($A244,[2]MENSAIS!$A$3:$G$1000,5,FALSE)</f>
        <v>2.7615746355513115E-4</v>
      </c>
      <c r="F244" s="96">
        <f t="shared" ca="1" si="20"/>
        <v>0</v>
      </c>
      <c r="G244" s="93">
        <f t="shared" si="21"/>
        <v>31444</v>
      </c>
      <c r="H244" s="89">
        <f>VLOOKUP($A244,[2]MENSAIS!$A$3:$M$1000,8,FALSE)</f>
        <v>0</v>
      </c>
      <c r="I244" s="90" t="str">
        <f>VLOOKUP($A244,[2]MENSAIS!$A$3:$M$1000,9,FALSE)</f>
        <v>Cruzado (Cz$) vigente de 28/2/1986 a 15/1/1989. 
(dividir índice por 1.000)</v>
      </c>
      <c r="J244" s="58">
        <f t="shared" ca="1" si="23"/>
        <v>0</v>
      </c>
      <c r="K244" s="94">
        <f t="shared" si="24"/>
        <v>0.32919999999999994</v>
      </c>
      <c r="L244" s="94">
        <f t="shared" si="25"/>
        <v>4.7879469732553366</v>
      </c>
      <c r="M244" s="92">
        <v>242</v>
      </c>
      <c r="N244" s="93">
        <f t="shared" si="22"/>
        <v>31444</v>
      </c>
      <c r="O244" s="94">
        <f>IF(N244&gt;$N$2,1,IF(C244=C245,1*O245,C244*O245/VLOOKUP(N244,Moeda!A$3:D$99,4,1)))</f>
        <v>2.7372756546473155E-4</v>
      </c>
    </row>
    <row r="245" spans="1:15" ht="20.100000000000001" customHeight="1" x14ac:dyDescent="0.2">
      <c r="A245" s="95">
        <v>31472</v>
      </c>
      <c r="B245" s="100">
        <f>VLOOKUP($A245,[2]MENSAIS!$A$3:$G$1000,2,FALSE)</f>
        <v>-0.11</v>
      </c>
      <c r="C245" s="100">
        <f>VLOOKUP($A245,[2]MENSAIS!$A$3:$G$1000,3,FALSE)</f>
        <v>0.99890000000000001</v>
      </c>
      <c r="D245" s="100">
        <f>VLOOKUP($A245,[2]MENSAIS!$A$3:$G$1000,4,FALSE)</f>
        <v>1.3277378799999999</v>
      </c>
      <c r="E245" s="101">
        <f>VLOOKUP($A245,[2]MENSAIS!$A$3:$G$1000,5,FALSE)</f>
        <v>0.20776216036347517</v>
      </c>
      <c r="F245" s="96">
        <f t="shared" ca="1" si="20"/>
        <v>0</v>
      </c>
      <c r="G245" s="93">
        <f t="shared" si="21"/>
        <v>31472</v>
      </c>
      <c r="H245" s="89" t="str">
        <f>VLOOKUP($A245,[2]MENSAIS!$A$3:$M$1000,8,FALSE)</f>
        <v>DL 2.311/86 e 
Circular BACEN 1.148/87</v>
      </c>
      <c r="I245" s="90" t="str">
        <f>VLOOKUP($A245,[2]MENSAIS!$A$3:$M$1000,9,FALSE)</f>
        <v>Índice trabalhista: IPC/LBC.</v>
      </c>
      <c r="J245" s="58">
        <f t="shared" ca="1" si="23"/>
        <v>0</v>
      </c>
      <c r="K245" s="94">
        <f t="shared" si="24"/>
        <v>0.32773787999999993</v>
      </c>
      <c r="L245" s="94">
        <f t="shared" si="25"/>
        <v>3.1349947308137232</v>
      </c>
      <c r="M245" s="92">
        <v>243</v>
      </c>
      <c r="N245" s="93">
        <f t="shared" si="22"/>
        <v>31472</v>
      </c>
      <c r="O245" s="94">
        <f>IF(N245&gt;$N$2,1,IF(C245=C246,1*O246,C245*O246/VLOOKUP(N245,Moeda!A$3:D$99,4,1)))</f>
        <v>0.20593406971466413</v>
      </c>
    </row>
    <row r="246" spans="1:15" ht="20.100000000000001" customHeight="1" x14ac:dyDescent="0.2">
      <c r="A246" s="95">
        <v>31503</v>
      </c>
      <c r="B246" s="100">
        <f>VLOOKUP($A246,[2]MENSAIS!$A$3:$G$1000,2,FALSE)</f>
        <v>0.7790100000000022</v>
      </c>
      <c r="C246" s="100">
        <f>VLOOKUP($A246,[2]MENSAIS!$A$3:$G$1000,3,FALSE)</f>
        <v>1.0077901</v>
      </c>
      <c r="D246" s="100">
        <f>VLOOKUP($A246,[2]MENSAIS!$A$3:$G$1000,4,FALSE)</f>
        <v>1.338081090858988</v>
      </c>
      <c r="E246" s="101">
        <f>VLOOKUP($A246,[2]MENSAIS!$A$3:$G$1000,5,FALSE)</f>
        <v>0.20799095040892498</v>
      </c>
      <c r="F246" s="96">
        <f t="shared" ca="1" si="20"/>
        <v>0</v>
      </c>
      <c r="G246" s="93">
        <f t="shared" si="21"/>
        <v>31503</v>
      </c>
      <c r="H246" s="89">
        <f>VLOOKUP($A246,[2]MENSAIS!$A$3:$M$1000,8,FALSE)</f>
        <v>0</v>
      </c>
      <c r="I246" s="90">
        <f>VLOOKUP($A246,[2]MENSAIS!$A$3:$M$1000,9,FALSE)</f>
        <v>0</v>
      </c>
      <c r="J246" s="58">
        <f t="shared" ca="1" si="23"/>
        <v>0</v>
      </c>
      <c r="K246" s="94">
        <f t="shared" si="24"/>
        <v>0.33808109085898796</v>
      </c>
      <c r="L246" s="94">
        <f t="shared" si="25"/>
        <v>3.1672067532662354</v>
      </c>
      <c r="M246" s="92">
        <v>244</v>
      </c>
      <c r="N246" s="93">
        <f t="shared" si="22"/>
        <v>31503</v>
      </c>
      <c r="O246" s="94">
        <f>IF(N246&gt;$N$2,1,IF(C246=C247,1*O247,C246*O247/VLOOKUP(N246,Moeda!A$3:D$99,4,1)))</f>
        <v>0.2061608466459747</v>
      </c>
    </row>
    <row r="247" spans="1:15" ht="20.100000000000001" customHeight="1" x14ac:dyDescent="0.2">
      <c r="A247" s="95">
        <v>31533</v>
      </c>
      <c r="B247" s="100">
        <f>VLOOKUP($A247,[2]MENSAIS!$A$3:$G$1000,2,FALSE)</f>
        <v>1.4002499999999918</v>
      </c>
      <c r="C247" s="100">
        <f>VLOOKUP($A247,[2]MENSAIS!$A$3:$G$1000,3,FALSE)</f>
        <v>1.0140024999999999</v>
      </c>
      <c r="D247" s="100">
        <f>VLOOKUP($A247,[2]MENSAIS!$A$3:$G$1000,4,FALSE)</f>
        <v>1.3568175713337409</v>
      </c>
      <c r="E247" s="101">
        <f>VLOOKUP($A247,[2]MENSAIS!$A$3:$G$1000,5,FALSE)</f>
        <v>0.20638320460671819</v>
      </c>
      <c r="F247" s="96">
        <f t="shared" ca="1" si="20"/>
        <v>0</v>
      </c>
      <c r="G247" s="93">
        <f t="shared" si="21"/>
        <v>31533</v>
      </c>
      <c r="H247" s="89">
        <f>VLOOKUP($A247,[2]MENSAIS!$A$3:$M$1000,8,FALSE)</f>
        <v>0</v>
      </c>
      <c r="I247" s="90">
        <f>VLOOKUP($A247,[2]MENSAIS!$A$3:$M$1000,9,FALSE)</f>
        <v>0</v>
      </c>
      <c r="J247" s="58">
        <f t="shared" ca="1" si="23"/>
        <v>0</v>
      </c>
      <c r="K247" s="94">
        <f t="shared" si="24"/>
        <v>0.35681757133374092</v>
      </c>
      <c r="L247" s="94">
        <f t="shared" si="25"/>
        <v>3.2255580658288459</v>
      </c>
      <c r="M247" s="92">
        <v>245</v>
      </c>
      <c r="N247" s="93">
        <f t="shared" si="22"/>
        <v>31533</v>
      </c>
      <c r="O247" s="94">
        <f>IF(N247&gt;$N$2,1,IF(C247=C248,1*O248,C247*O248/VLOOKUP(N247,Moeda!A$3:D$99,4,1)))</f>
        <v>0.20456724733252957</v>
      </c>
    </row>
    <row r="248" spans="1:15" ht="20.100000000000001" customHeight="1" x14ac:dyDescent="0.2">
      <c r="A248" s="95">
        <v>31564</v>
      </c>
      <c r="B248" s="100">
        <f>VLOOKUP($A248,[2]MENSAIS!$A$3:$G$1000,2,FALSE)</f>
        <v>1.2714799999999915</v>
      </c>
      <c r="C248" s="100">
        <f>VLOOKUP($A248,[2]MENSAIS!$A$3:$G$1000,3,FALSE)</f>
        <v>1.0127147999999999</v>
      </c>
      <c r="D248" s="100">
        <f>VLOOKUP($A248,[2]MENSAIS!$A$3:$G$1000,4,FALSE)</f>
        <v>1.374069235389735</v>
      </c>
      <c r="E248" s="101">
        <f>VLOOKUP($A248,[2]MENSAIS!$A$3:$G$1000,5,FALSE)</f>
        <v>0.20353323054599787</v>
      </c>
      <c r="F248" s="96">
        <f t="shared" ca="1" si="20"/>
        <v>0</v>
      </c>
      <c r="G248" s="93">
        <f t="shared" si="21"/>
        <v>31564</v>
      </c>
      <c r="H248" s="89">
        <f>VLOOKUP($A248,[2]MENSAIS!$A$3:$M$1000,8,FALSE)</f>
        <v>0</v>
      </c>
      <c r="I248" s="90">
        <f>VLOOKUP($A248,[2]MENSAIS!$A$3:$M$1000,9,FALSE)</f>
        <v>0</v>
      </c>
      <c r="J248" s="58">
        <f t="shared" ca="1" si="23"/>
        <v>0</v>
      </c>
      <c r="K248" s="94">
        <f t="shared" si="24"/>
        <v>0.37406923538973502</v>
      </c>
      <c r="L248" s="94">
        <f t="shared" si="25"/>
        <v>2.1852639305623356</v>
      </c>
      <c r="M248" s="92">
        <v>246</v>
      </c>
      <c r="N248" s="93">
        <f t="shared" si="22"/>
        <v>31564</v>
      </c>
      <c r="O248" s="94">
        <f>IF(N248&gt;$N$2,1,IF(C248=C249,1*O249,C248*O249/VLOOKUP(N248,Moeda!A$3:D$99,4,1)))</f>
        <v>0.20174235007559604</v>
      </c>
    </row>
    <row r="249" spans="1:15" ht="20.100000000000001" customHeight="1" x14ac:dyDescent="0.2">
      <c r="A249" s="95">
        <v>31594</v>
      </c>
      <c r="B249" s="100">
        <f>VLOOKUP($A249,[2]MENSAIS!$A$3:$G$1000,2,FALSE)</f>
        <v>1.1888700000000085</v>
      </c>
      <c r="C249" s="100">
        <f>VLOOKUP($A249,[2]MENSAIS!$A$3:$G$1000,3,FALSE)</f>
        <v>1.0118887000000001</v>
      </c>
      <c r="D249" s="100">
        <f>VLOOKUP($A249,[2]MENSAIS!$A$3:$G$1000,4,FALSE)</f>
        <v>1.3904051323085131</v>
      </c>
      <c r="E249" s="101">
        <f>VLOOKUP($A249,[2]MENSAIS!$A$3:$G$1000,5,FALSE)</f>
        <v>0.20097783753727888</v>
      </c>
      <c r="F249" s="96">
        <f t="shared" ca="1" si="20"/>
        <v>0</v>
      </c>
      <c r="G249" s="93">
        <f t="shared" si="21"/>
        <v>31594</v>
      </c>
      <c r="H249" s="89">
        <f>VLOOKUP($A249,[2]MENSAIS!$A$3:$M$1000,8,FALSE)</f>
        <v>0</v>
      </c>
      <c r="I249" s="90">
        <f>VLOOKUP($A249,[2]MENSAIS!$A$3:$M$1000,9,FALSE)</f>
        <v>0</v>
      </c>
      <c r="J249" s="58">
        <f t="shared" ca="1" si="23"/>
        <v>0</v>
      </c>
      <c r="K249" s="94">
        <f t="shared" si="24"/>
        <v>0.39040513230851315</v>
      </c>
      <c r="L249" s="94">
        <f t="shared" si="25"/>
        <v>2.2231325778536122</v>
      </c>
      <c r="M249" s="92">
        <v>247</v>
      </c>
      <c r="N249" s="93">
        <f t="shared" si="22"/>
        <v>31594</v>
      </c>
      <c r="O249" s="94">
        <f>IF(N249&gt;$N$2,1,IF(C249=C250,1*O250,C249*O250/VLOOKUP(N249,Moeda!A$3:D$99,4,1)))</f>
        <v>0.19920944186418138</v>
      </c>
    </row>
    <row r="250" spans="1:15" ht="20.100000000000001" customHeight="1" x14ac:dyDescent="0.2">
      <c r="A250" s="95">
        <v>31625</v>
      </c>
      <c r="B250" s="100">
        <f>VLOOKUP($A250,[2]MENSAIS!$A$3:$G$1000,2,FALSE)</f>
        <v>1.683049999999997</v>
      </c>
      <c r="C250" s="100">
        <f>VLOOKUP($A250,[2]MENSAIS!$A$3:$G$1000,3,FALSE)</f>
        <v>1.0168305</v>
      </c>
      <c r="D250" s="100">
        <f>VLOOKUP($A250,[2]MENSAIS!$A$3:$G$1000,4,FALSE)</f>
        <v>1.4138063458878316</v>
      </c>
      <c r="E250" s="101">
        <f>VLOOKUP($A250,[2]MENSAIS!$A$3:$G$1000,5,FALSE)</f>
        <v>0.19861654501851722</v>
      </c>
      <c r="F250" s="96">
        <f t="shared" ca="1" si="20"/>
        <v>0</v>
      </c>
      <c r="G250" s="93">
        <f t="shared" si="21"/>
        <v>31625</v>
      </c>
      <c r="H250" s="89">
        <f>VLOOKUP($A250,[2]MENSAIS!$A$3:$M$1000,8,FALSE)</f>
        <v>0</v>
      </c>
      <c r="I250" s="90">
        <f>VLOOKUP($A250,[2]MENSAIS!$A$3:$M$1000,9,FALSE)</f>
        <v>0</v>
      </c>
      <c r="J250" s="58">
        <f t="shared" ca="1" si="23"/>
        <v>0</v>
      </c>
      <c r="K250" s="94">
        <f t="shared" si="24"/>
        <v>0.41380634588783161</v>
      </c>
      <c r="L250" s="94">
        <f t="shared" si="25"/>
        <v>2.2773795107051775</v>
      </c>
      <c r="M250" s="92">
        <v>248</v>
      </c>
      <c r="N250" s="93">
        <f t="shared" si="22"/>
        <v>31625</v>
      </c>
      <c r="O250" s="94">
        <f>IF(N250&gt;$N$2,1,IF(C250=C251,1*O251,C250*O251/VLOOKUP(N250,Moeda!A$3:D$99,4,1)))</f>
        <v>0.19686892626054758</v>
      </c>
    </row>
    <row r="251" spans="1:15" ht="20.100000000000001" customHeight="1" x14ac:dyDescent="0.2">
      <c r="A251" s="95">
        <v>31656</v>
      </c>
      <c r="B251" s="100">
        <f>VLOOKUP($A251,[2]MENSAIS!$A$3:$G$1000,2,FALSE)</f>
        <v>1.7180399999999985</v>
      </c>
      <c r="C251" s="100">
        <f>VLOOKUP($A251,[2]MENSAIS!$A$3:$G$1000,3,FALSE)</f>
        <v>1.0171804</v>
      </c>
      <c r="D251" s="100">
        <f>VLOOKUP($A251,[2]MENSAIS!$A$3:$G$1000,4,FALSE)</f>
        <v>1.438096104432723</v>
      </c>
      <c r="E251" s="101">
        <f>VLOOKUP($A251,[2]MENSAIS!$A$3:$G$1000,5,FALSE)</f>
        <v>0.19532905928620081</v>
      </c>
      <c r="F251" s="96">
        <f t="shared" ca="1" si="20"/>
        <v>0</v>
      </c>
      <c r="G251" s="93">
        <f t="shared" si="21"/>
        <v>31656</v>
      </c>
      <c r="H251" s="89">
        <f>VLOOKUP($A251,[2]MENSAIS!$A$3:$M$1000,8,FALSE)</f>
        <v>0</v>
      </c>
      <c r="I251" s="90">
        <f>VLOOKUP($A251,[2]MENSAIS!$A$3:$M$1000,9,FALSE)</f>
        <v>0</v>
      </c>
      <c r="J251" s="58">
        <f t="shared" ca="1" si="23"/>
        <v>0</v>
      </c>
      <c r="K251" s="94">
        <f t="shared" si="24"/>
        <v>0.43809610443272295</v>
      </c>
      <c r="L251" s="94">
        <f t="shared" si="25"/>
        <v>1.6245133105824423</v>
      </c>
      <c r="M251" s="92">
        <v>249</v>
      </c>
      <c r="N251" s="93">
        <f t="shared" si="22"/>
        <v>31656</v>
      </c>
      <c r="O251" s="94">
        <f>IF(N251&gt;$N$2,1,IF(C251=C252,1*O252,C251*O252/VLOOKUP(N251,Moeda!A$3:D$99,4,1)))</f>
        <v>0.19361036697910575</v>
      </c>
    </row>
    <row r="252" spans="1:15" ht="20.100000000000001" customHeight="1" x14ac:dyDescent="0.2">
      <c r="A252" s="95">
        <v>31686</v>
      </c>
      <c r="B252" s="100">
        <f>VLOOKUP($A252,[2]MENSAIS!$A$3:$G$1000,2,FALSE)</f>
        <v>1.898130000000009</v>
      </c>
      <c r="C252" s="100">
        <f>VLOOKUP($A252,[2]MENSAIS!$A$3:$G$1000,3,FALSE)</f>
        <v>1.0189813000000001</v>
      </c>
      <c r="D252" s="100">
        <f>VLOOKUP($A252,[2]MENSAIS!$A$3:$G$1000,4,FALSE)</f>
        <v>1.4653930380197919</v>
      </c>
      <c r="E252" s="101">
        <f>VLOOKUP($A252,[2]MENSAIS!$A$3:$G$1000,5,FALSE)</f>
        <v>0.19202990864373795</v>
      </c>
      <c r="F252" s="96">
        <f t="shared" ca="1" si="20"/>
        <v>0</v>
      </c>
      <c r="G252" s="93">
        <f t="shared" si="21"/>
        <v>31686</v>
      </c>
      <c r="H252" s="89">
        <f>VLOOKUP($A252,[2]MENSAIS!$A$3:$M$1000,8,FALSE)</f>
        <v>0</v>
      </c>
      <c r="I252" s="90">
        <f>VLOOKUP($A252,[2]MENSAIS!$A$3:$M$1000,9,FALSE)</f>
        <v>0</v>
      </c>
      <c r="J252" s="58">
        <f t="shared" ca="1" si="23"/>
        <v>0</v>
      </c>
      <c r="K252" s="94">
        <f t="shared" si="24"/>
        <v>0.46539303801979193</v>
      </c>
      <c r="L252" s="94">
        <f t="shared" si="25"/>
        <v>1.6743299850846012</v>
      </c>
      <c r="M252" s="92">
        <v>250</v>
      </c>
      <c r="N252" s="93">
        <f t="shared" si="22"/>
        <v>31686</v>
      </c>
      <c r="O252" s="94">
        <f>IF(N252&gt;$N$2,1,IF(C252=C253,1*O253,C252*O253/VLOOKUP(N252,Moeda!A$3:D$99,4,1)))</f>
        <v>0.19034024542657896</v>
      </c>
    </row>
    <row r="253" spans="1:15" ht="20.100000000000001" customHeight="1" x14ac:dyDescent="0.2">
      <c r="A253" s="95">
        <v>31717</v>
      </c>
      <c r="B253" s="100">
        <f>VLOOKUP($A253,[2]MENSAIS!$A$3:$G$1000,2,FALSE)</f>
        <v>3.2885000000000053</v>
      </c>
      <c r="C253" s="100">
        <f>VLOOKUP($A253,[2]MENSAIS!$A$3:$G$1000,3,FALSE)</f>
        <v>1.0328850000000001</v>
      </c>
      <c r="D253" s="100">
        <f>VLOOKUP($A253,[2]MENSAIS!$A$3:$G$1000,4,FALSE)</f>
        <v>1.5135824880750728</v>
      </c>
      <c r="E253" s="101">
        <f>VLOOKUP($A253,[2]MENSAIS!$A$3:$G$1000,5,FALSE)</f>
        <v>0.18845282896137341</v>
      </c>
      <c r="F253" s="96">
        <f t="shared" ca="1" si="20"/>
        <v>0</v>
      </c>
      <c r="G253" s="93">
        <f t="shared" si="21"/>
        <v>31717</v>
      </c>
      <c r="H253" s="89">
        <f>VLOOKUP($A253,[2]MENSAIS!$A$3:$M$1000,8,FALSE)</f>
        <v>0</v>
      </c>
      <c r="I253" s="90">
        <f>VLOOKUP($A253,[2]MENSAIS!$A$3:$M$1000,9,FALSE)</f>
        <v>0</v>
      </c>
      <c r="J253" s="58">
        <f t="shared" ca="1" si="23"/>
        <v>0</v>
      </c>
      <c r="K253" s="94">
        <f t="shared" si="24"/>
        <v>0.51358248807507278</v>
      </c>
      <c r="L253" s="94">
        <f t="shared" si="25"/>
        <v>1.7622753266441085</v>
      </c>
      <c r="M253" s="92">
        <v>251</v>
      </c>
      <c r="N253" s="93">
        <f t="shared" si="22"/>
        <v>31717</v>
      </c>
      <c r="O253" s="94">
        <f>IF(N253&gt;$N$2,1,IF(C253=C254,1*O254,C253*O254/VLOOKUP(N253,Moeda!A$3:D$99,4,1)))</f>
        <v>0.18679464032026785</v>
      </c>
    </row>
    <row r="254" spans="1:15" ht="20.100000000000001" customHeight="1" x14ac:dyDescent="0.2">
      <c r="A254" s="95">
        <v>31747</v>
      </c>
      <c r="B254" s="100">
        <f>VLOOKUP($A254,[2]MENSAIS!$A$3:$G$1000,2,FALSE)</f>
        <v>7.2721100000000094</v>
      </c>
      <c r="C254" s="100">
        <f>VLOOKUP($A254,[2]MENSAIS!$A$3:$G$1000,3,FALSE)</f>
        <v>1.0727211000000001</v>
      </c>
      <c r="D254" s="100">
        <f>VLOOKUP($A254,[2]MENSAIS!$A$3:$G$1000,4,FALSE)</f>
        <v>1.623651871548629</v>
      </c>
      <c r="E254" s="101">
        <f>VLOOKUP($A254,[2]MENSAIS!$A$3:$G$1000,5,FALSE)</f>
        <v>0.18245286644822356</v>
      </c>
      <c r="F254" s="96">
        <f t="shared" ca="1" si="20"/>
        <v>0</v>
      </c>
      <c r="G254" s="93">
        <f t="shared" si="21"/>
        <v>31747</v>
      </c>
      <c r="H254" s="89">
        <f>VLOOKUP($A254,[2]MENSAIS!$A$3:$M$1000,8,FALSE)</f>
        <v>0</v>
      </c>
      <c r="I254" s="90">
        <f>VLOOKUP($A254,[2]MENSAIS!$A$3:$M$1000,9,FALSE)</f>
        <v>0</v>
      </c>
      <c r="J254" s="58">
        <f t="shared" ca="1" si="23"/>
        <v>0</v>
      </c>
      <c r="K254" s="94">
        <f t="shared" si="24"/>
        <v>0.623651871548629</v>
      </c>
      <c r="L254" s="94">
        <f t="shared" si="25"/>
        <v>1.1581580676624377</v>
      </c>
      <c r="M254" s="92">
        <v>252</v>
      </c>
      <c r="N254" s="93">
        <f t="shared" si="22"/>
        <v>31747</v>
      </c>
      <c r="O254" s="94">
        <f>IF(N254&gt;$N$2,1,IF(C254=C255,1*O255,C254*O255/VLOOKUP(N254,Moeda!A$3:D$99,4,1)))</f>
        <v>0.18084747122890529</v>
      </c>
    </row>
    <row r="255" spans="1:15" ht="20.100000000000001" customHeight="1" x14ac:dyDescent="0.2">
      <c r="A255" s="95">
        <v>31778</v>
      </c>
      <c r="B255" s="100">
        <f>VLOOKUP($A255,[2]MENSAIS!$A$3:$G$1000,2,FALSE)</f>
        <v>16.824560000000012</v>
      </c>
      <c r="C255" s="100">
        <f>VLOOKUP($A255,[2]MENSAIS!$A$3:$G$1000,3,FALSE)</f>
        <v>1.1682456000000001</v>
      </c>
      <c r="D255" s="100">
        <f>VLOOKUP($A255,[2]MENSAIS!$A$3:$G$1000,4,FALSE)</f>
        <v>1.1682456000000001</v>
      </c>
      <c r="E255" s="101">
        <f>VLOOKUP($A255,[2]MENSAIS!$A$3:$G$1000,5,FALSE)</f>
        <v>0.17008415929193854</v>
      </c>
      <c r="F255" s="96">
        <f t="shared" ca="1" si="20"/>
        <v>0</v>
      </c>
      <c r="G255" s="93">
        <f t="shared" si="21"/>
        <v>31778</v>
      </c>
      <c r="H255" s="89">
        <f>VLOOKUP($A255,[2]MENSAIS!$A$3:$M$1000,8,FALSE)</f>
        <v>0</v>
      </c>
      <c r="I255" s="90">
        <f>VLOOKUP($A255,[2]MENSAIS!$A$3:$M$1000,9,FALSE)</f>
        <v>0</v>
      </c>
      <c r="J255" s="58">
        <f t="shared" ca="1" si="23"/>
        <v>0</v>
      </c>
      <c r="K255" s="94">
        <f t="shared" si="24"/>
        <v>0.16824560000000011</v>
      </c>
      <c r="L255" s="94">
        <f t="shared" si="25"/>
        <v>0.89682415486845124</v>
      </c>
      <c r="M255" s="92">
        <v>253</v>
      </c>
      <c r="N255" s="93">
        <f t="shared" si="22"/>
        <v>31778</v>
      </c>
      <c r="O255" s="94">
        <f>IF(N255&gt;$N$2,1,IF(C255=C256,1*O256,C255*O256/VLOOKUP(N255,Moeda!A$3:D$99,4,1)))</f>
        <v>0.16858759581489099</v>
      </c>
    </row>
    <row r="256" spans="1:15" ht="20.100000000000001" customHeight="1" x14ac:dyDescent="0.2">
      <c r="A256" s="95">
        <v>31809</v>
      </c>
      <c r="B256" s="100">
        <f>VLOOKUP($A256,[2]MENSAIS!$A$3:$G$1000,2,FALSE)</f>
        <v>19.605490000000003</v>
      </c>
      <c r="C256" s="100">
        <f>VLOOKUP($A256,[2]MENSAIS!$A$3:$G$1000,3,FALSE)</f>
        <v>1.1960549</v>
      </c>
      <c r="D256" s="100">
        <f>VLOOKUP($A256,[2]MENSAIS!$A$3:$G$1000,4,FALSE)</f>
        <v>1.3972858742834402</v>
      </c>
      <c r="E256" s="101">
        <f>VLOOKUP($A256,[2]MENSAIS!$A$3:$G$1000,5,FALSE)</f>
        <v>0.14558938573527563</v>
      </c>
      <c r="F256" s="96">
        <f t="shared" ca="1" si="20"/>
        <v>0</v>
      </c>
      <c r="G256" s="93">
        <f t="shared" si="21"/>
        <v>31809</v>
      </c>
      <c r="H256" s="89">
        <f>VLOOKUP($A256,[2]MENSAIS!$A$3:$M$1000,8,FALSE)</f>
        <v>0</v>
      </c>
      <c r="I256" s="90">
        <f>VLOOKUP($A256,[2]MENSAIS!$A$3:$M$1000,9,FALSE)</f>
        <v>0</v>
      </c>
      <c r="J256" s="58">
        <f t="shared" ca="1" si="23"/>
        <v>0</v>
      </c>
      <c r="K256" s="94">
        <f t="shared" si="24"/>
        <v>0.3972858742834402</v>
      </c>
      <c r="L256" s="94">
        <f t="shared" si="25"/>
        <v>0.70682051223951992</v>
      </c>
      <c r="M256" s="92">
        <v>254</v>
      </c>
      <c r="N256" s="93">
        <f t="shared" si="22"/>
        <v>31809</v>
      </c>
      <c r="O256" s="94">
        <f>IF(N256&gt;$N$2,1,IF(C256=C257,1*O257,C256*O257/VLOOKUP(N256,Moeda!A$3:D$99,4,1)))</f>
        <v>0.14430835075680232</v>
      </c>
    </row>
    <row r="257" spans="1:15" ht="20.100000000000001" customHeight="1" x14ac:dyDescent="0.2">
      <c r="A257" s="95">
        <v>31837</v>
      </c>
      <c r="B257" s="100">
        <f>VLOOKUP($A257,[2]MENSAIS!$A$3:$G$1000,2,FALSE)</f>
        <v>14.516299999999994</v>
      </c>
      <c r="C257" s="100">
        <f>VLOOKUP($A257,[2]MENSAIS!$A$3:$G$1000,3,FALSE)</f>
        <v>1.1451629999999999</v>
      </c>
      <c r="D257" s="100">
        <f>VLOOKUP($A257,[2]MENSAIS!$A$3:$G$1000,4,FALSE)</f>
        <v>1.6001200836520471</v>
      </c>
      <c r="E257" s="101">
        <f>VLOOKUP($A257,[2]MENSAIS!$A$3:$G$1000,5,FALSE)</f>
        <v>0.12172466810284012</v>
      </c>
      <c r="F257" s="96">
        <f t="shared" ca="1" si="20"/>
        <v>0</v>
      </c>
      <c r="G257" s="93">
        <f t="shared" si="21"/>
        <v>31837</v>
      </c>
      <c r="H257" s="89" t="str">
        <f>VLOOKUP($A257,[2]MENSAIS!$A$3:$M$1000,8,FALSE)</f>
        <v xml:space="preserve">DL 2.322/87. </v>
      </c>
      <c r="I257" s="90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58">
        <f t="shared" ca="1" si="23"/>
        <v>0</v>
      </c>
      <c r="K257" s="94">
        <f t="shared" si="24"/>
        <v>0.60012008365204705</v>
      </c>
      <c r="L257" s="94">
        <f t="shared" si="25"/>
        <v>0.95674011238136436</v>
      </c>
      <c r="M257" s="92">
        <v>255</v>
      </c>
      <c r="N257" s="93">
        <f t="shared" si="22"/>
        <v>31837</v>
      </c>
      <c r="O257" s="94">
        <f>IF(N257&gt;$N$2,1,IF(C257=C258,1*O258,C257*O258/VLOOKUP(N257,Moeda!A$3:D$99,4,1)))</f>
        <v>0.12065361778694465</v>
      </c>
    </row>
    <row r="258" spans="1:15" ht="20.100000000000001" customHeight="1" x14ac:dyDescent="0.2">
      <c r="A258" s="95">
        <v>31868</v>
      </c>
      <c r="B258" s="100">
        <f>VLOOKUP($A258,[2]MENSAIS!$A$3:$G$1000,2,FALSE)</f>
        <v>20.95975000000001</v>
      </c>
      <c r="C258" s="100">
        <f>VLOOKUP($A258,[2]MENSAIS!$A$3:$G$1000,3,FALSE)</f>
        <v>1.2095975000000001</v>
      </c>
      <c r="D258" s="100">
        <f>VLOOKUP($A258,[2]MENSAIS!$A$3:$G$1000,4,FALSE)</f>
        <v>1.9355012528853071</v>
      </c>
      <c r="E258" s="101">
        <f>VLOOKUP($A258,[2]MENSAIS!$A$3:$G$1000,5,FALSE)</f>
        <v>0.10629462190346713</v>
      </c>
      <c r="F258" s="96">
        <f t="shared" ca="1" si="20"/>
        <v>0</v>
      </c>
      <c r="G258" s="93">
        <f t="shared" si="21"/>
        <v>31868</v>
      </c>
      <c r="H258" s="89">
        <f>VLOOKUP($A258,[2]MENSAIS!$A$3:$M$1000,8,FALSE)</f>
        <v>0</v>
      </c>
      <c r="I258" s="90">
        <f>VLOOKUP($A258,[2]MENSAIS!$A$3:$M$1000,9,FALSE)</f>
        <v>0</v>
      </c>
      <c r="J258" s="58">
        <f t="shared" ca="1" si="23"/>
        <v>0</v>
      </c>
      <c r="K258" s="94">
        <f t="shared" si="24"/>
        <v>0.93550125288530706</v>
      </c>
      <c r="L258" s="94">
        <f t="shared" si="25"/>
        <v>1.3485723347413501</v>
      </c>
      <c r="M258" s="92">
        <v>256</v>
      </c>
      <c r="N258" s="93">
        <f t="shared" si="22"/>
        <v>31868</v>
      </c>
      <c r="O258" s="94">
        <f>IF(N258&gt;$N$2,1,IF(C258=C259,1*O259,C258*O259/VLOOKUP(N258,Moeda!A$3:D$99,4,1)))</f>
        <v>0.10535933992535967</v>
      </c>
    </row>
    <row r="259" spans="1:15" ht="20.100000000000001" customHeight="1" x14ac:dyDescent="0.2">
      <c r="A259" s="95">
        <v>31898</v>
      </c>
      <c r="B259" s="100">
        <f>VLOOKUP($A259,[2]MENSAIS!$A$3:$G$1000,2,FALSE)</f>
        <v>23.444010000000006</v>
      </c>
      <c r="C259" s="100">
        <f>VLOOKUP($A259,[2]MENSAIS!$A$3:$G$1000,3,FALSE)</f>
        <v>1.2344401</v>
      </c>
      <c r="D259" s="100">
        <f>VLOOKUP($A259,[2]MENSAIS!$A$3:$G$1000,4,FALSE)</f>
        <v>2.3892603601618636</v>
      </c>
      <c r="E259" s="101">
        <f>VLOOKUP($A259,[2]MENSAIS!$A$3:$G$1000,5,FALSE)</f>
        <v>8.7876026449680261E-2</v>
      </c>
      <c r="F259" s="96">
        <f t="shared" ref="F259:F322" ca="1" si="26">IF(CELL("tipo",B259)="v",IF(CELL("tipo",B260)="b",1,0),0)</f>
        <v>0</v>
      </c>
      <c r="G259" s="93">
        <f t="shared" si="21"/>
        <v>31898</v>
      </c>
      <c r="H259" s="89">
        <f>VLOOKUP($A259,[2]MENSAIS!$A$3:$M$1000,8,FALSE)</f>
        <v>0</v>
      </c>
      <c r="I259" s="90">
        <f>VLOOKUP($A259,[2]MENSAIS!$A$3:$M$1000,9,FALSE)</f>
        <v>0</v>
      </c>
      <c r="J259" s="58">
        <f t="shared" ca="1" si="23"/>
        <v>0</v>
      </c>
      <c r="K259" s="94">
        <f t="shared" si="24"/>
        <v>1.3892603601618636</v>
      </c>
      <c r="L259" s="94">
        <f t="shared" si="25"/>
        <v>1.8591368046482581</v>
      </c>
      <c r="M259" s="92">
        <v>257</v>
      </c>
      <c r="N259" s="93">
        <f t="shared" si="22"/>
        <v>31898</v>
      </c>
      <c r="O259" s="94">
        <f>IF(N259&gt;$N$2,1,IF(C259=C260,1*O260,C259*O260/VLOOKUP(N259,Moeda!A$3:D$99,4,1)))</f>
        <v>8.7102808930540662E-2</v>
      </c>
    </row>
    <row r="260" spans="1:15" ht="20.100000000000001" customHeight="1" x14ac:dyDescent="0.2">
      <c r="A260" s="95">
        <v>31929</v>
      </c>
      <c r="B260" s="100">
        <f>VLOOKUP($A260,[2]MENSAIS!$A$3:$G$1000,2,FALSE)</f>
        <v>18.019629999999999</v>
      </c>
      <c r="C260" s="100">
        <f>VLOOKUP($A260,[2]MENSAIS!$A$3:$G$1000,3,FALSE)</f>
        <v>1.1801963</v>
      </c>
      <c r="D260" s="100">
        <f>VLOOKUP($A260,[2]MENSAIS!$A$3:$G$1000,4,FALSE)</f>
        <v>2.8197962367996987</v>
      </c>
      <c r="E260" s="101">
        <f>VLOOKUP($A260,[2]MENSAIS!$A$3:$G$1000,5,FALSE)</f>
        <v>7.1186950626182882E-2</v>
      </c>
      <c r="F260" s="96">
        <f t="shared" ca="1" si="26"/>
        <v>0</v>
      </c>
      <c r="G260" s="93">
        <f t="shared" ref="G260:G323" si="27">A260</f>
        <v>31929</v>
      </c>
      <c r="H260" s="89">
        <f>VLOOKUP($A260,[2]MENSAIS!$A$3:$M$1000,8,FALSE)</f>
        <v>0</v>
      </c>
      <c r="I260" s="90">
        <f>VLOOKUP($A260,[2]MENSAIS!$A$3:$M$1000,9,FALSE)</f>
        <v>0</v>
      </c>
      <c r="J260" s="58">
        <f t="shared" ca="1" si="23"/>
        <v>0</v>
      </c>
      <c r="K260" s="94">
        <f t="shared" si="24"/>
        <v>1.8197962367996987</v>
      </c>
      <c r="L260" s="94">
        <f t="shared" si="25"/>
        <v>2.3319772536549253</v>
      </c>
      <c r="M260" s="92">
        <v>258</v>
      </c>
      <c r="N260" s="93">
        <f t="shared" ref="N260:N323" si="28">G260</f>
        <v>31929</v>
      </c>
      <c r="O260" s="94">
        <f>IF(N260&gt;$N$2,1,IF(C260=C261,1*O261,C260*O261/VLOOKUP(N260,Moeda!A$3:D$99,4,1)))</f>
        <v>7.0560579594376963E-2</v>
      </c>
    </row>
    <row r="261" spans="1:15" ht="20.100000000000001" customHeight="1" x14ac:dyDescent="0.2">
      <c r="A261" s="95">
        <v>31959</v>
      </c>
      <c r="B261" s="100">
        <f>VLOOKUP($A261,[2]MENSAIS!$A$3:$G$1000,2,FALSE)</f>
        <v>3.0512899999999954</v>
      </c>
      <c r="C261" s="100">
        <f>VLOOKUP($A261,[2]MENSAIS!$A$3:$G$1000,3,FALSE)</f>
        <v>1.0305129</v>
      </c>
      <c r="D261" s="100">
        <f>VLOOKUP($A261,[2]MENSAIS!$A$3:$G$1000,4,FALSE)</f>
        <v>2.9058363973935442</v>
      </c>
      <c r="E261" s="101">
        <f>VLOOKUP($A261,[2]MENSAIS!$A$3:$G$1000,5,FALSE)</f>
        <v>6.0317890020654095E-2</v>
      </c>
      <c r="F261" s="96">
        <f t="shared" ca="1" si="26"/>
        <v>0</v>
      </c>
      <c r="G261" s="93">
        <f t="shared" si="27"/>
        <v>31959</v>
      </c>
      <c r="H261" s="89">
        <f>VLOOKUP($A261,[2]MENSAIS!$A$3:$M$1000,8,FALSE)</f>
        <v>0</v>
      </c>
      <c r="I261" s="90">
        <f>VLOOKUP($A261,[2]MENSAIS!$A$3:$M$1000,9,FALSE)</f>
        <v>0</v>
      </c>
      <c r="J261" s="58">
        <f t="shared" ca="1" si="23"/>
        <v>0</v>
      </c>
      <c r="K261" s="94">
        <f t="shared" si="24"/>
        <v>1.9058363973935442</v>
      </c>
      <c r="L261" s="94">
        <f t="shared" si="25"/>
        <v>2.3933035741954365</v>
      </c>
      <c r="M261" s="92">
        <v>259</v>
      </c>
      <c r="N261" s="93">
        <f t="shared" si="28"/>
        <v>31959</v>
      </c>
      <c r="O261" s="94">
        <f>IF(N261&gt;$N$2,1,IF(C261=C262,1*O262,C261*O262/VLOOKUP(N261,Moeda!A$3:D$99,4,1)))</f>
        <v>5.9787155403196034E-2</v>
      </c>
    </row>
    <row r="262" spans="1:15" ht="20.100000000000001" customHeight="1" x14ac:dyDescent="0.2">
      <c r="A262" s="95">
        <v>31990</v>
      </c>
      <c r="B262" s="100">
        <f>VLOOKUP($A262,[2]MENSAIS!$A$3:$G$1000,2,FALSE)</f>
        <v>6.3613399999999931</v>
      </c>
      <c r="C262" s="100">
        <f>VLOOKUP($A262,[2]MENSAIS!$A$3:$G$1000,3,FALSE)</f>
        <v>1.0636133999999999</v>
      </c>
      <c r="D262" s="100">
        <f>VLOOKUP($A262,[2]MENSAIS!$A$3:$G$1000,4,FALSE)</f>
        <v>3.0906865304754985</v>
      </c>
      <c r="E262" s="101">
        <f>VLOOKUP($A262,[2]MENSAIS!$A$3:$G$1000,5,FALSE)</f>
        <v>5.8531911653560184E-2</v>
      </c>
      <c r="F262" s="96">
        <f t="shared" ca="1" si="26"/>
        <v>0</v>
      </c>
      <c r="G262" s="93">
        <f t="shared" si="27"/>
        <v>31990</v>
      </c>
      <c r="H262" s="89">
        <f>VLOOKUP($A262,[2]MENSAIS!$A$3:$M$1000,8,FALSE)</f>
        <v>0</v>
      </c>
      <c r="I262" s="90">
        <f>VLOOKUP($A262,[2]MENSAIS!$A$3:$M$1000,9,FALSE)</f>
        <v>0</v>
      </c>
      <c r="J262" s="58">
        <f t="shared" ca="1" si="23"/>
        <v>0</v>
      </c>
      <c r="K262" s="94">
        <f t="shared" si="24"/>
        <v>2.0906865304754985</v>
      </c>
      <c r="L262" s="94">
        <f t="shared" si="25"/>
        <v>2.5494245616965254</v>
      </c>
      <c r="M262" s="92">
        <v>260</v>
      </c>
      <c r="N262" s="93">
        <f t="shared" si="28"/>
        <v>31990</v>
      </c>
      <c r="O262" s="94">
        <f>IF(N262&gt;$N$2,1,IF(C262=C263,1*O263,C262*O263/VLOOKUP(N262,Moeda!A$3:D$99,4,1)))</f>
        <v>5.8016891785824358E-2</v>
      </c>
    </row>
    <row r="263" spans="1:15" ht="20.100000000000001" customHeight="1" x14ac:dyDescent="0.2">
      <c r="A263" s="95">
        <v>32021</v>
      </c>
      <c r="B263" s="100">
        <f>VLOOKUP($A263,[2]MENSAIS!$A$3:$G$1000,2,FALSE)</f>
        <v>5.677449999999995</v>
      </c>
      <c r="C263" s="100">
        <f>VLOOKUP($A263,[2]MENSAIS!$A$3:$G$1000,3,FALSE)</f>
        <v>1.0567745</v>
      </c>
      <c r="D263" s="100">
        <f>VLOOKUP($A263,[2]MENSAIS!$A$3:$G$1000,4,FALSE)</f>
        <v>3.2661587128999794</v>
      </c>
      <c r="E263" s="101">
        <f>VLOOKUP($A263,[2]MENSAIS!$A$3:$G$1000,5,FALSE)</f>
        <v>5.5031190518622826E-2</v>
      </c>
      <c r="F263" s="96">
        <f t="shared" ca="1" si="26"/>
        <v>0</v>
      </c>
      <c r="G263" s="93">
        <f t="shared" si="27"/>
        <v>32021</v>
      </c>
      <c r="H263" s="89">
        <f>VLOOKUP($A263,[2]MENSAIS!$A$3:$M$1000,8,FALSE)</f>
        <v>0</v>
      </c>
      <c r="I263" s="90">
        <f>VLOOKUP($A263,[2]MENSAIS!$A$3:$M$1000,9,FALSE)</f>
        <v>0</v>
      </c>
      <c r="J263" s="58">
        <f t="shared" ca="1" si="23"/>
        <v>0</v>
      </c>
      <c r="K263" s="94">
        <f t="shared" si="24"/>
        <v>2.2661587128999794</v>
      </c>
      <c r="L263" s="94">
        <f t="shared" si="25"/>
        <v>2.6875871443006218</v>
      </c>
      <c r="M263" s="92">
        <v>261</v>
      </c>
      <c r="N263" s="93">
        <f t="shared" si="28"/>
        <v>32021</v>
      </c>
      <c r="O263" s="94">
        <f>IF(N263&gt;$N$2,1,IF(C263=C264,1*O264,C263*O264/VLOOKUP(N263,Moeda!A$3:D$99,4,1)))</f>
        <v>5.4546973351242437E-2</v>
      </c>
    </row>
    <row r="264" spans="1:15" ht="20.100000000000001" customHeight="1" x14ac:dyDescent="0.2">
      <c r="A264" s="95">
        <v>32051</v>
      </c>
      <c r="B264" s="100">
        <f>VLOOKUP($A264,[2]MENSAIS!$A$3:$G$1000,2,FALSE)</f>
        <v>9.1793699999999987</v>
      </c>
      <c r="C264" s="100">
        <f>VLOOKUP($A264,[2]MENSAIS!$A$3:$G$1000,3,FALSE)</f>
        <v>1.0917937</v>
      </c>
      <c r="D264" s="100">
        <f>VLOOKUP($A264,[2]MENSAIS!$A$3:$G$1000,4,FALSE)</f>
        <v>3.5659715059443062</v>
      </c>
      <c r="E264" s="101">
        <f>VLOOKUP($A264,[2]MENSAIS!$A$3:$G$1000,5,FALSE)</f>
        <v>5.2074676781681269E-2</v>
      </c>
      <c r="F264" s="96">
        <f t="shared" ca="1" si="26"/>
        <v>0</v>
      </c>
      <c r="G264" s="93">
        <f t="shared" si="27"/>
        <v>32051</v>
      </c>
      <c r="H264" s="89">
        <f>VLOOKUP($A264,[2]MENSAIS!$A$3:$M$1000,8,FALSE)</f>
        <v>0</v>
      </c>
      <c r="I264" s="90">
        <f>VLOOKUP($A264,[2]MENSAIS!$A$3:$M$1000,9,FALSE)</f>
        <v>0</v>
      </c>
      <c r="J264" s="58">
        <f t="shared" ca="1" si="23"/>
        <v>0</v>
      </c>
      <c r="K264" s="94">
        <f t="shared" si="24"/>
        <v>2.5659715059443062</v>
      </c>
      <c r="L264" s="94">
        <f t="shared" si="25"/>
        <v>2.9510876326664772</v>
      </c>
      <c r="M264" s="92">
        <v>262</v>
      </c>
      <c r="N264" s="93">
        <f t="shared" si="28"/>
        <v>32051</v>
      </c>
      <c r="O264" s="94">
        <f>IF(N264&gt;$N$2,1,IF(C264=C265,1*O265,C264*O265/VLOOKUP(N264,Moeda!A$3:D$99,4,1)))</f>
        <v>5.1616473856288585E-2</v>
      </c>
    </row>
    <row r="265" spans="1:15" ht="20.100000000000001" customHeight="1" x14ac:dyDescent="0.2">
      <c r="A265" s="95">
        <v>32082</v>
      </c>
      <c r="B265" s="100">
        <f>VLOOKUP($A265,[2]MENSAIS!$A$3:$G$1000,2,FALSE)</f>
        <v>12.840270000000009</v>
      </c>
      <c r="C265" s="100">
        <f>VLOOKUP($A265,[2]MENSAIS!$A$3:$G$1000,3,FALSE)</f>
        <v>1.1284027000000001</v>
      </c>
      <c r="D265" s="100">
        <f>VLOOKUP($A265,[2]MENSAIS!$A$3:$G$1000,4,FALSE)</f>
        <v>4.0238518754306218</v>
      </c>
      <c r="E265" s="101">
        <f>VLOOKUP($A265,[2]MENSAIS!$A$3:$G$1000,5,FALSE)</f>
        <v>4.7696443734453926E-2</v>
      </c>
      <c r="F265" s="96">
        <f t="shared" ca="1" si="26"/>
        <v>0</v>
      </c>
      <c r="G265" s="93">
        <f t="shared" si="27"/>
        <v>32082</v>
      </c>
      <c r="H265" s="89">
        <f>VLOOKUP($A265,[2]MENSAIS!$A$3:$M$1000,8,FALSE)</f>
        <v>0</v>
      </c>
      <c r="I265" s="90">
        <f>VLOOKUP($A265,[2]MENSAIS!$A$3:$M$1000,9,FALSE)</f>
        <v>0</v>
      </c>
      <c r="J265" s="58">
        <f t="shared" ca="1" si="23"/>
        <v>0</v>
      </c>
      <c r="K265" s="94">
        <f t="shared" si="24"/>
        <v>3.0238518754306218</v>
      </c>
      <c r="L265" s="94">
        <f t="shared" si="25"/>
        <v>3.316470810049001</v>
      </c>
      <c r="M265" s="92">
        <v>263</v>
      </c>
      <c r="N265" s="93">
        <f t="shared" si="28"/>
        <v>32082</v>
      </c>
      <c r="O265" s="94">
        <f>IF(N265&gt;$N$2,1,IF(C265=C266,1*O266,C265*O266/VLOOKUP(N265,Moeda!A$3:D$99,4,1)))</f>
        <v>4.7276764700408681E-2</v>
      </c>
    </row>
    <row r="266" spans="1:15" ht="20.100000000000001" customHeight="1" x14ac:dyDescent="0.2">
      <c r="A266" s="95">
        <v>32112</v>
      </c>
      <c r="B266" s="100">
        <f>VLOOKUP($A266,[2]MENSAIS!$A$3:$G$1000,2,FALSE)</f>
        <v>14.120510000000008</v>
      </c>
      <c r="C266" s="100">
        <f>VLOOKUP($A266,[2]MENSAIS!$A$3:$G$1000,3,FALSE)</f>
        <v>1.1412051000000001</v>
      </c>
      <c r="D266" s="100">
        <f>VLOOKUP($A266,[2]MENSAIS!$A$3:$G$1000,4,FALSE)</f>
        <v>4.5920402818859909</v>
      </c>
      <c r="E266" s="101">
        <f>VLOOKUP($A266,[2]MENSAIS!$A$3:$G$1000,5,FALSE)</f>
        <v>4.2268991145141641E-2</v>
      </c>
      <c r="F266" s="96">
        <f t="shared" ca="1" si="26"/>
        <v>0</v>
      </c>
      <c r="G266" s="93">
        <f t="shared" si="27"/>
        <v>32112</v>
      </c>
      <c r="H266" s="89">
        <f>VLOOKUP($A266,[2]MENSAIS!$A$3:$M$1000,8,FALSE)</f>
        <v>0</v>
      </c>
      <c r="I266" s="90">
        <f>VLOOKUP($A266,[2]MENSAIS!$A$3:$M$1000,9,FALSE)</f>
        <v>0</v>
      </c>
      <c r="J266" s="58">
        <f t="shared" ca="1" si="23"/>
        <v>0</v>
      </c>
      <c r="K266" s="94">
        <f t="shared" si="24"/>
        <v>3.5920402818859909</v>
      </c>
      <c r="L266" s="94">
        <f t="shared" si="25"/>
        <v>3.5920402818859909</v>
      </c>
      <c r="M266" s="92">
        <v>264</v>
      </c>
      <c r="N266" s="93">
        <f t="shared" si="28"/>
        <v>32112</v>
      </c>
      <c r="O266" s="94">
        <f>IF(N266&gt;$N$2,1,IF(C266=C267,1*O267,C266*O267/VLOOKUP(N266,Moeda!A$3:D$99,4,1)))</f>
        <v>4.1897068041762645E-2</v>
      </c>
    </row>
    <row r="267" spans="1:15" ht="20.100000000000001" customHeight="1" x14ac:dyDescent="0.2">
      <c r="A267" s="95">
        <v>32143</v>
      </c>
      <c r="B267" s="100">
        <f>VLOOKUP($A267,[2]MENSAIS!$A$3:$G$1000,2,FALSE)</f>
        <v>16.535680000000006</v>
      </c>
      <c r="C267" s="100">
        <f>VLOOKUP($A267,[2]MENSAIS!$A$3:$G$1000,3,FALSE)</f>
        <v>1.1653568000000001</v>
      </c>
      <c r="D267" s="100">
        <f>VLOOKUP($A267,[2]MENSAIS!$A$3:$G$1000,4,FALSE)</f>
        <v>1.1653568000000001</v>
      </c>
      <c r="E267" s="101">
        <f>VLOOKUP($A267,[2]MENSAIS!$A$3:$G$1000,5,FALSE)</f>
        <v>3.7038908383025662E-2</v>
      </c>
      <c r="F267" s="96">
        <f t="shared" ca="1" si="26"/>
        <v>0</v>
      </c>
      <c r="G267" s="93">
        <f t="shared" si="27"/>
        <v>32143</v>
      </c>
      <c r="H267" s="89">
        <f>VLOOKUP($A267,[2]MENSAIS!$A$3:$M$1000,8,FALSE)</f>
        <v>0</v>
      </c>
      <c r="I267" s="90">
        <f>VLOOKUP($A267,[2]MENSAIS!$A$3:$M$1000,9,FALSE)</f>
        <v>0</v>
      </c>
      <c r="J267" s="58">
        <f t="shared" ca="1" si="23"/>
        <v>0</v>
      </c>
      <c r="K267" s="94">
        <f t="shared" si="24"/>
        <v>0.16535680000000008</v>
      </c>
      <c r="L267" s="94">
        <f t="shared" si="25"/>
        <v>3.5806852329422476</v>
      </c>
      <c r="M267" s="92">
        <v>265</v>
      </c>
      <c r="N267" s="93">
        <f t="shared" si="28"/>
        <v>32143</v>
      </c>
      <c r="O267" s="94">
        <f>IF(N267&gt;$N$2,1,IF(C267=C268,1*O268,C267*O268/VLOOKUP(N267,Moeda!A$3:D$99,4,1)))</f>
        <v>3.6713004561373448E-2</v>
      </c>
    </row>
    <row r="268" spans="1:15" ht="20.100000000000001" customHeight="1" x14ac:dyDescent="0.2">
      <c r="A268" s="95">
        <v>32174</v>
      </c>
      <c r="B268" s="100">
        <f>VLOOKUP($A268,[2]MENSAIS!$A$3:$G$1000,2,FALSE)</f>
        <v>17.962980000000005</v>
      </c>
      <c r="C268" s="100">
        <f>VLOOKUP($A268,[2]MENSAIS!$A$3:$G$1000,3,FALSE)</f>
        <v>1.1796298000000001</v>
      </c>
      <c r="D268" s="100">
        <f>VLOOKUP($A268,[2]MENSAIS!$A$3:$G$1000,4,FALSE)</f>
        <v>1.3746896089126401</v>
      </c>
      <c r="E268" s="101">
        <f>VLOOKUP($A268,[2]MENSAIS!$A$3:$G$1000,5,FALSE)</f>
        <v>3.1783320252669105E-2</v>
      </c>
      <c r="F268" s="96">
        <f t="shared" ca="1" si="26"/>
        <v>0</v>
      </c>
      <c r="G268" s="93">
        <f t="shared" si="27"/>
        <v>32174</v>
      </c>
      <c r="H268" s="89">
        <f>VLOOKUP($A268,[2]MENSAIS!$A$3:$M$1000,8,FALSE)</f>
        <v>0</v>
      </c>
      <c r="I268" s="90">
        <f>VLOOKUP($A268,[2]MENSAIS!$A$3:$M$1000,9,FALSE)</f>
        <v>0</v>
      </c>
      <c r="J268" s="58">
        <f t="shared" ref="J268:J331" ca="1" si="29">IF($F268=1,1,IF(J267&gt;=1,J267+1,0))</f>
        <v>0</v>
      </c>
      <c r="K268" s="94">
        <f t="shared" si="24"/>
        <v>0.37468960891264014</v>
      </c>
      <c r="L268" s="94">
        <f t="shared" si="25"/>
        <v>3.5177799156197747</v>
      </c>
      <c r="M268" s="92">
        <v>266</v>
      </c>
      <c r="N268" s="93">
        <f t="shared" si="28"/>
        <v>32174</v>
      </c>
      <c r="O268" s="94">
        <f>IF(N268&gt;$N$2,1,IF(C268=C269,1*O269,C268*O269/VLOOKUP(N268,Moeda!A$3:D$99,4,1)))</f>
        <v>3.1503660133423039E-2</v>
      </c>
    </row>
    <row r="269" spans="1:15" ht="20.100000000000001" customHeight="1" x14ac:dyDescent="0.2">
      <c r="A269" s="95">
        <v>32203</v>
      </c>
      <c r="B269" s="100">
        <f>VLOOKUP($A269,[2]MENSAIS!$A$3:$G$1000,2,FALSE)</f>
        <v>16.005939999999995</v>
      </c>
      <c r="C269" s="100">
        <f>VLOOKUP($A269,[2]MENSAIS!$A$3:$G$1000,3,FALSE)</f>
        <v>1.1600594</v>
      </c>
      <c r="D269" s="100">
        <f>VLOOKUP($A269,[2]MENSAIS!$A$3:$G$1000,4,FALSE)</f>
        <v>1.5947216029014319</v>
      </c>
      <c r="E269" s="101">
        <f>VLOOKUP($A269,[2]MENSAIS!$A$3:$G$1000,5,FALSE)</f>
        <v>2.6943470106188489E-2</v>
      </c>
      <c r="F269" s="96">
        <f t="shared" ca="1" si="26"/>
        <v>0</v>
      </c>
      <c r="G269" s="93">
        <f t="shared" si="27"/>
        <v>32203</v>
      </c>
      <c r="H269" s="89">
        <f>VLOOKUP($A269,[2]MENSAIS!$A$3:$M$1000,8,FALSE)</f>
        <v>0</v>
      </c>
      <c r="I269" s="90">
        <f>VLOOKUP($A269,[2]MENSAIS!$A$3:$M$1000,9,FALSE)</f>
        <v>0</v>
      </c>
      <c r="J269" s="58">
        <f t="shared" ca="1" si="29"/>
        <v>0</v>
      </c>
      <c r="K269" s="94">
        <f t="shared" ref="K269:K332" si="30">D269-1</f>
        <v>0.59472160290143194</v>
      </c>
      <c r="L269" s="94">
        <f t="shared" ref="L269:L332" si="31">PRODUCT(C258:C269)-1</f>
        <v>3.5765476689745714</v>
      </c>
      <c r="M269" s="92">
        <v>267</v>
      </c>
      <c r="N269" s="93">
        <f t="shared" si="28"/>
        <v>32203</v>
      </c>
      <c r="O269" s="94">
        <f>IF(N269&gt;$N$2,1,IF(C269=C270,1*O270,C269*O270/VLOOKUP(N269,Moeda!A$3:D$99,4,1)))</f>
        <v>2.6706395628037744E-2</v>
      </c>
    </row>
    <row r="270" spans="1:15" ht="20.100000000000001" customHeight="1" x14ac:dyDescent="0.2">
      <c r="A270" s="95">
        <v>32234</v>
      </c>
      <c r="B270" s="100">
        <f>VLOOKUP($A270,[2]MENSAIS!$A$3:$G$1000,2,FALSE)</f>
        <v>19.28238</v>
      </c>
      <c r="C270" s="100">
        <f>VLOOKUP($A270,[2]MENSAIS!$A$3:$G$1000,3,FALSE)</f>
        <v>1.1928238</v>
      </c>
      <c r="D270" s="100">
        <f>VLOOKUP($A270,[2]MENSAIS!$A$3:$G$1000,4,FALSE)</f>
        <v>1.902221882314977</v>
      </c>
      <c r="E270" s="101">
        <f>VLOOKUP($A270,[2]MENSAIS!$A$3:$G$1000,5,FALSE)</f>
        <v>2.3225940073575965E-2</v>
      </c>
      <c r="F270" s="96">
        <f t="shared" ca="1" si="26"/>
        <v>0</v>
      </c>
      <c r="G270" s="93">
        <f t="shared" si="27"/>
        <v>32234</v>
      </c>
      <c r="H270" s="89">
        <f>VLOOKUP($A270,[2]MENSAIS!$A$3:$M$1000,8,FALSE)</f>
        <v>0</v>
      </c>
      <c r="I270" s="90">
        <f>VLOOKUP($A270,[2]MENSAIS!$A$3:$M$1000,9,FALSE)</f>
        <v>0</v>
      </c>
      <c r="J270" s="58">
        <f t="shared" ca="1" si="29"/>
        <v>0</v>
      </c>
      <c r="K270" s="94">
        <f t="shared" si="30"/>
        <v>0.90222188231497702</v>
      </c>
      <c r="L270" s="94">
        <f t="shared" si="31"/>
        <v>3.5130838823554029</v>
      </c>
      <c r="M270" s="92">
        <v>268</v>
      </c>
      <c r="N270" s="93">
        <f t="shared" si="28"/>
        <v>32234</v>
      </c>
      <c r="O270" s="94">
        <f>IF(N270&gt;$N$2,1,IF(C270=C271,1*O271,C270*O271/VLOOKUP(N270,Moeda!A$3:D$99,4,1)))</f>
        <v>2.3021575988296586E-2</v>
      </c>
    </row>
    <row r="271" spans="1:15" ht="20.100000000000001" customHeight="1" x14ac:dyDescent="0.2">
      <c r="A271" s="95">
        <v>32264</v>
      </c>
      <c r="B271" s="100">
        <f>VLOOKUP($A271,[2]MENSAIS!$A$3:$G$1000,2,FALSE)</f>
        <v>17.788500000000006</v>
      </c>
      <c r="C271" s="100">
        <f>VLOOKUP($A271,[2]MENSAIS!$A$3:$G$1000,3,FALSE)</f>
        <v>1.1778850000000001</v>
      </c>
      <c r="D271" s="100">
        <f>VLOOKUP($A271,[2]MENSAIS!$A$3:$G$1000,4,FALSE)</f>
        <v>2.2405986218505767</v>
      </c>
      <c r="E271" s="101">
        <f>VLOOKUP($A271,[2]MENSAIS!$A$3:$G$1000,5,FALSE)</f>
        <v>1.9471392232093262E-2</v>
      </c>
      <c r="F271" s="96">
        <f t="shared" ca="1" si="26"/>
        <v>0</v>
      </c>
      <c r="G271" s="93">
        <f t="shared" si="27"/>
        <v>32264</v>
      </c>
      <c r="H271" s="89">
        <f>VLOOKUP($A271,[2]MENSAIS!$A$3:$M$1000,8,FALSE)</f>
        <v>0</v>
      </c>
      <c r="I271" s="90">
        <f>VLOOKUP($A271,[2]MENSAIS!$A$3:$M$1000,9,FALSE)</f>
        <v>0</v>
      </c>
      <c r="J271" s="58">
        <f t="shared" ca="1" si="29"/>
        <v>0</v>
      </c>
      <c r="K271" s="94">
        <f t="shared" si="30"/>
        <v>1.2405986218505767</v>
      </c>
      <c r="L271" s="94">
        <f t="shared" si="31"/>
        <v>3.3063197710186136</v>
      </c>
      <c r="M271" s="92">
        <v>269</v>
      </c>
      <c r="N271" s="93">
        <f t="shared" si="28"/>
        <v>32264</v>
      </c>
      <c r="O271" s="94">
        <f>IF(N271&gt;$N$2,1,IF(C271=C272,1*O272,C271*O272/VLOOKUP(N271,Moeda!A$3:D$99,4,1)))</f>
        <v>1.9300064257853161E-2</v>
      </c>
    </row>
    <row r="272" spans="1:15" ht="20.100000000000001" customHeight="1" x14ac:dyDescent="0.2">
      <c r="A272" s="95">
        <v>32295</v>
      </c>
      <c r="B272" s="100">
        <f>VLOOKUP($A272,[2]MENSAIS!$A$3:$G$1000,2,FALSE)</f>
        <v>19.533500000000004</v>
      </c>
      <c r="C272" s="100">
        <f>VLOOKUP($A272,[2]MENSAIS!$A$3:$G$1000,3,FALSE)</f>
        <v>1.195335</v>
      </c>
      <c r="D272" s="100">
        <f>VLOOKUP($A272,[2]MENSAIS!$A$3:$G$1000,4,FALSE)</f>
        <v>2.6782659536497593</v>
      </c>
      <c r="E272" s="101">
        <f>VLOOKUP($A272,[2]MENSAIS!$A$3:$G$1000,5,FALSE)</f>
        <v>1.6530809231880245E-2</v>
      </c>
      <c r="F272" s="96">
        <f t="shared" ca="1" si="26"/>
        <v>0</v>
      </c>
      <c r="G272" s="93">
        <f t="shared" si="27"/>
        <v>32295</v>
      </c>
      <c r="H272" s="89">
        <f>VLOOKUP($A272,[2]MENSAIS!$A$3:$M$1000,8,FALSE)</f>
        <v>0</v>
      </c>
      <c r="I272" s="90">
        <f>VLOOKUP($A272,[2]MENSAIS!$A$3:$M$1000,9,FALSE)</f>
        <v>0</v>
      </c>
      <c r="J272" s="58">
        <f t="shared" ca="1" si="29"/>
        <v>0</v>
      </c>
      <c r="K272" s="94">
        <f t="shared" si="30"/>
        <v>1.6782659536497593</v>
      </c>
      <c r="L272" s="94">
        <f t="shared" si="31"/>
        <v>3.3615581098589562</v>
      </c>
      <c r="M272" s="92">
        <v>270</v>
      </c>
      <c r="N272" s="93">
        <f t="shared" si="28"/>
        <v>32295</v>
      </c>
      <c r="O272" s="94">
        <f>IF(N272&gt;$N$2,1,IF(C272=C273,1*O273,C272*O273/VLOOKUP(N272,Moeda!A$3:D$99,4,1)))</f>
        <v>1.6385355325734822E-2</v>
      </c>
    </row>
    <row r="273" spans="1:15" ht="20.100000000000001" customHeight="1" x14ac:dyDescent="0.2">
      <c r="A273" s="95">
        <v>32325</v>
      </c>
      <c r="B273" s="100">
        <f>VLOOKUP($A273,[2]MENSAIS!$A$3:$G$1000,2,FALSE)</f>
        <v>24.006689999999999</v>
      </c>
      <c r="C273" s="100">
        <f>VLOOKUP($A273,[2]MENSAIS!$A$3:$G$1000,3,FALSE)</f>
        <v>1.2400669</v>
      </c>
      <c r="D273" s="100">
        <f>VLOOKUP($A273,[2]MENSAIS!$A$3:$G$1000,4,FALSE)</f>
        <v>3.3212289585180006</v>
      </c>
      <c r="E273" s="101">
        <f>VLOOKUP($A273,[2]MENSAIS!$A$3:$G$1000,5,FALSE)</f>
        <v>1.382943629349115E-2</v>
      </c>
      <c r="F273" s="96">
        <f t="shared" ca="1" si="26"/>
        <v>0</v>
      </c>
      <c r="G273" s="93">
        <f t="shared" si="27"/>
        <v>32325</v>
      </c>
      <c r="H273" s="89">
        <f>VLOOKUP($A273,[2]MENSAIS!$A$3:$M$1000,8,FALSE)</f>
        <v>0</v>
      </c>
      <c r="I273" s="90">
        <f>VLOOKUP($A273,[2]MENSAIS!$A$3:$M$1000,9,FALSE)</f>
        <v>0</v>
      </c>
      <c r="J273" s="58">
        <f t="shared" ca="1" si="29"/>
        <v>0</v>
      </c>
      <c r="K273" s="94">
        <f t="shared" si="30"/>
        <v>2.3212289585180006</v>
      </c>
      <c r="L273" s="94">
        <f t="shared" si="31"/>
        <v>4.2484775731217486</v>
      </c>
      <c r="M273" s="92">
        <v>271</v>
      </c>
      <c r="N273" s="93">
        <f t="shared" si="28"/>
        <v>32325</v>
      </c>
      <c r="O273" s="94">
        <f>IF(N273&gt;$N$2,1,IF(C273=C274,1*O274,C273*O274/VLOOKUP(N273,Moeda!A$3:D$99,4,1)))</f>
        <v>1.3707751656008417E-2</v>
      </c>
    </row>
    <row r="274" spans="1:15" ht="20.100000000000001" customHeight="1" x14ac:dyDescent="0.2">
      <c r="A274" s="95">
        <v>32356</v>
      </c>
      <c r="B274" s="100">
        <f>VLOOKUP($A274,[2]MENSAIS!$A$3:$G$1000,2,FALSE)</f>
        <v>20.672819999999991</v>
      </c>
      <c r="C274" s="100">
        <f>VLOOKUP($A274,[2]MENSAIS!$A$3:$G$1000,3,FALSE)</f>
        <v>1.2067281999999999</v>
      </c>
      <c r="D274" s="100">
        <f>VLOOKUP($A274,[2]MENSAIS!$A$3:$G$1000,4,FALSE)</f>
        <v>4.0078206429003016</v>
      </c>
      <c r="E274" s="101">
        <f>VLOOKUP($A274,[2]MENSAIS!$A$3:$G$1000,5,FALSE)</f>
        <v>1.1152169526895002E-2</v>
      </c>
      <c r="F274" s="96">
        <f t="shared" ca="1" si="26"/>
        <v>0</v>
      </c>
      <c r="G274" s="93">
        <f t="shared" si="27"/>
        <v>32356</v>
      </c>
      <c r="H274" s="89">
        <f>VLOOKUP($A274,[2]MENSAIS!$A$3:$M$1000,8,FALSE)</f>
        <v>0</v>
      </c>
      <c r="I274" s="90">
        <f>VLOOKUP($A274,[2]MENSAIS!$A$3:$M$1000,9,FALSE)</f>
        <v>0</v>
      </c>
      <c r="J274" s="58">
        <f t="shared" ca="1" si="29"/>
        <v>0</v>
      </c>
      <c r="K274" s="94">
        <f t="shared" si="30"/>
        <v>3.0078206429003016</v>
      </c>
      <c r="L274" s="94">
        <f t="shared" si="31"/>
        <v>4.9546879482277806</v>
      </c>
      <c r="M274" s="92">
        <v>272</v>
      </c>
      <c r="N274" s="93">
        <f t="shared" si="28"/>
        <v>32356</v>
      </c>
      <c r="O274" s="94">
        <f>IF(N274&gt;$N$2,1,IF(C274=C275,1*O275,C274*O275/VLOOKUP(N274,Moeda!A$3:D$99,4,1)))</f>
        <v>1.1054042048867216E-2</v>
      </c>
    </row>
    <row r="275" spans="1:15" ht="20.100000000000001" customHeight="1" x14ac:dyDescent="0.2">
      <c r="A275" s="95">
        <v>32387</v>
      </c>
      <c r="B275" s="100">
        <f>VLOOKUP($A275,[2]MENSAIS!$A$3:$G$1000,2,FALSE)</f>
        <v>24.010759999999998</v>
      </c>
      <c r="C275" s="100">
        <f>VLOOKUP($A275,[2]MENSAIS!$A$3:$G$1000,3,FALSE)</f>
        <v>1.2401076</v>
      </c>
      <c r="D275" s="100">
        <f>VLOOKUP($A275,[2]MENSAIS!$A$3:$G$1000,4,FALSE)</f>
        <v>4.9701288386975504</v>
      </c>
      <c r="E275" s="101">
        <f>VLOOKUP($A275,[2]MENSAIS!$A$3:$G$1000,5,FALSE)</f>
        <v>9.2416581686704611E-3</v>
      </c>
      <c r="F275" s="96">
        <f t="shared" ca="1" si="26"/>
        <v>0</v>
      </c>
      <c r="G275" s="93">
        <f t="shared" si="27"/>
        <v>32387</v>
      </c>
      <c r="H275" s="89">
        <f>VLOOKUP($A275,[2]MENSAIS!$A$3:$M$1000,8,FALSE)</f>
        <v>0</v>
      </c>
      <c r="I275" s="90">
        <f>VLOOKUP($A275,[2]MENSAIS!$A$3:$M$1000,9,FALSE)</f>
        <v>0</v>
      </c>
      <c r="J275" s="58">
        <f t="shared" ca="1" si="29"/>
        <v>0</v>
      </c>
      <c r="K275" s="94">
        <f t="shared" si="30"/>
        <v>3.9701288386975504</v>
      </c>
      <c r="L275" s="94">
        <f t="shared" si="31"/>
        <v>5.9877289622579672</v>
      </c>
      <c r="M275" s="92">
        <v>273</v>
      </c>
      <c r="N275" s="93">
        <f t="shared" si="28"/>
        <v>32387</v>
      </c>
      <c r="O275" s="94">
        <f>IF(N275&gt;$N$2,1,IF(C275=C276,1*O276,C275*O276/VLOOKUP(N275,Moeda!A$3:D$99,4,1)))</f>
        <v>9.1603412009988797E-3</v>
      </c>
    </row>
    <row r="276" spans="1:15" ht="20.100000000000001" customHeight="1" x14ac:dyDescent="0.2">
      <c r="A276" s="95">
        <v>32417</v>
      </c>
      <c r="B276" s="100">
        <f>VLOOKUP($A276,[2]MENSAIS!$A$3:$G$1000,2,FALSE)</f>
        <v>27.256790000000009</v>
      </c>
      <c r="C276" s="100">
        <f>VLOOKUP($A276,[2]MENSAIS!$A$3:$G$1000,3,FALSE)</f>
        <v>1.2725679000000001</v>
      </c>
      <c r="D276" s="100">
        <f>VLOOKUP($A276,[2]MENSAIS!$A$3:$G$1000,4,FALSE)</f>
        <v>6.3248264189907806</v>
      </c>
      <c r="E276" s="101">
        <f>VLOOKUP($A276,[2]MENSAIS!$A$3:$G$1000,5,FALSE)</f>
        <v>7.4523034684010172E-3</v>
      </c>
      <c r="F276" s="96">
        <f t="shared" ca="1" si="26"/>
        <v>0</v>
      </c>
      <c r="G276" s="93">
        <f t="shared" si="27"/>
        <v>32417</v>
      </c>
      <c r="H276" s="89">
        <f>VLOOKUP($A276,[2]MENSAIS!$A$3:$M$1000,8,FALSE)</f>
        <v>0</v>
      </c>
      <c r="I276" s="90">
        <f>VLOOKUP($A276,[2]MENSAIS!$A$3:$M$1000,9,FALSE)</f>
        <v>0</v>
      </c>
      <c r="J276" s="58">
        <f t="shared" ca="1" si="29"/>
        <v>0</v>
      </c>
      <c r="K276" s="94">
        <f t="shared" si="30"/>
        <v>5.3248264189907806</v>
      </c>
      <c r="L276" s="94">
        <f t="shared" si="31"/>
        <v>7.1447251172724293</v>
      </c>
      <c r="M276" s="92">
        <v>274</v>
      </c>
      <c r="N276" s="93">
        <f t="shared" si="28"/>
        <v>32417</v>
      </c>
      <c r="O276" s="94">
        <f>IF(N276&gt;$N$2,1,IF(C276=C277,1*O277,C276*O277/VLOOKUP(N276,Moeda!A$3:D$99,4,1)))</f>
        <v>7.3867309586675214E-3</v>
      </c>
    </row>
    <row r="277" spans="1:15" ht="20.100000000000001" customHeight="1" x14ac:dyDescent="0.2">
      <c r="A277" s="95">
        <v>32448</v>
      </c>
      <c r="B277" s="100">
        <f>VLOOKUP($A277,[2]MENSAIS!$A$3:$G$1000,2,FALSE)</f>
        <v>26.918789999999994</v>
      </c>
      <c r="C277" s="100">
        <f>VLOOKUP($A277,[2]MENSAIS!$A$3:$G$1000,3,FALSE)</f>
        <v>1.2691878999999999</v>
      </c>
      <c r="D277" s="100">
        <f>VLOOKUP($A277,[2]MENSAIS!$A$3:$G$1000,4,FALSE)</f>
        <v>8.0273931605834292</v>
      </c>
      <c r="E277" s="101">
        <f>VLOOKUP($A277,[2]MENSAIS!$A$3:$G$1000,5,FALSE)</f>
        <v>5.8561146076378454E-3</v>
      </c>
      <c r="F277" s="96">
        <f t="shared" ca="1" si="26"/>
        <v>0</v>
      </c>
      <c r="G277" s="93">
        <f t="shared" si="27"/>
        <v>32448</v>
      </c>
      <c r="H277" s="89">
        <f>VLOOKUP($A277,[2]MENSAIS!$A$3:$M$1000,8,FALSE)</f>
        <v>0</v>
      </c>
      <c r="I277" s="90">
        <f>VLOOKUP($A277,[2]MENSAIS!$A$3:$M$1000,9,FALSE)</f>
        <v>0</v>
      </c>
      <c r="J277" s="58">
        <f t="shared" ca="1" si="29"/>
        <v>0</v>
      </c>
      <c r="K277" s="94">
        <f t="shared" si="30"/>
        <v>7.0273931605834292</v>
      </c>
      <c r="L277" s="94">
        <f t="shared" si="31"/>
        <v>8.1609020145629287</v>
      </c>
      <c r="M277" s="92">
        <v>275</v>
      </c>
      <c r="N277" s="93">
        <f t="shared" si="28"/>
        <v>32448</v>
      </c>
      <c r="O277" s="94">
        <f>IF(N277&gt;$N$2,1,IF(C277=C278,1*O278,C277*O278/VLOOKUP(N277,Moeda!A$3:D$99,4,1)))</f>
        <v>5.8045868976166386E-3</v>
      </c>
    </row>
    <row r="278" spans="1:15" ht="20.100000000000001" customHeight="1" x14ac:dyDescent="0.2">
      <c r="A278" s="95">
        <v>32478</v>
      </c>
      <c r="B278" s="100">
        <f>VLOOKUP($A278,[2]MENSAIS!$A$3:$G$1000,2,FALSE)</f>
        <v>28.790059999999997</v>
      </c>
      <c r="C278" s="100">
        <f>VLOOKUP($A278,[2]MENSAIS!$A$3:$G$1000,3,FALSE)</f>
        <v>1.2879006</v>
      </c>
      <c r="D278" s="100">
        <f>VLOOKUP($A278,[2]MENSAIS!$A$3:$G$1000,4,FALSE)</f>
        <v>10.338484467951295</v>
      </c>
      <c r="E278" s="101">
        <f>VLOOKUP($A278,[2]MENSAIS!$A$3:$G$1000,5,FALSE)</f>
        <v>4.614064322262957E-3</v>
      </c>
      <c r="F278" s="96">
        <f t="shared" ca="1" si="26"/>
        <v>0</v>
      </c>
      <c r="G278" s="93">
        <f t="shared" si="27"/>
        <v>32478</v>
      </c>
      <c r="H278" s="89">
        <f>VLOOKUP($A278,[2]MENSAIS!$A$3:$M$1000,8,FALSE)</f>
        <v>0</v>
      </c>
      <c r="I278" s="90">
        <f>VLOOKUP($A278,[2]MENSAIS!$A$3:$M$1000,9,FALSE)</f>
        <v>0</v>
      </c>
      <c r="J278" s="58">
        <f t="shared" ca="1" si="29"/>
        <v>0</v>
      </c>
      <c r="K278" s="94">
        <f t="shared" si="30"/>
        <v>9.3384844679512948</v>
      </c>
      <c r="L278" s="94">
        <f t="shared" si="31"/>
        <v>9.3384844679512948</v>
      </c>
      <c r="M278" s="92">
        <v>276</v>
      </c>
      <c r="N278" s="93">
        <f t="shared" si="28"/>
        <v>32478</v>
      </c>
      <c r="O278" s="94">
        <f>IF(N278&gt;$N$2,1,IF(C278=C279,1*O279,C278*O279/VLOOKUP(N278,Moeda!A$3:D$99,4,1)))</f>
        <v>4.573465361288615E-3</v>
      </c>
    </row>
    <row r="279" spans="1:15" ht="20.100000000000001" customHeight="1" x14ac:dyDescent="0.2">
      <c r="A279" s="95">
        <v>32509</v>
      </c>
      <c r="B279" s="100">
        <f>VLOOKUP($A279,[2]MENSAIS!$A$3:$G$1000,2,FALSE)</f>
        <v>22.376639999999991</v>
      </c>
      <c r="C279" s="100">
        <f>VLOOKUP($A279,[2]MENSAIS!$A$3:$G$1000,3,FALSE)</f>
        <v>1.2237663999999999</v>
      </c>
      <c r="D279" s="100">
        <f>VLOOKUP($A279,[2]MENSAIS!$A$3:$G$1000,4,FALSE)</f>
        <v>1.2237663999999999</v>
      </c>
      <c r="E279" s="101">
        <f>VLOOKUP($A279,[2]MENSAIS!$A$3:$G$1000,5,FALSE)</f>
        <v>3.5826245614474883E-3</v>
      </c>
      <c r="F279" s="96">
        <f t="shared" ca="1" si="26"/>
        <v>0</v>
      </c>
      <c r="G279" s="93">
        <f t="shared" si="27"/>
        <v>32509</v>
      </c>
      <c r="H279" s="89">
        <f>VLOOKUP($A279,[2]MENSAIS!$A$3:$M$1000,8,FALSE)</f>
        <v>0</v>
      </c>
      <c r="I279" s="90" t="str">
        <f>VLOOKUP($A279,[2]MENSAIS!$A$3:$M$1000,9,FALSE)</f>
        <v>Cruzado Novo (NCz$) vigente de 16/1/1989 a 15/3/1990. 
(dividir o indice por 1.000)
Conversão da OTN em BTN.</v>
      </c>
      <c r="J279" s="58">
        <f t="shared" ca="1" si="29"/>
        <v>0</v>
      </c>
      <c r="K279" s="94">
        <f t="shared" si="30"/>
        <v>0.22376639999999992</v>
      </c>
      <c r="L279" s="94">
        <f t="shared" si="31"/>
        <v>9.8566663178184299</v>
      </c>
      <c r="M279" s="92">
        <v>277</v>
      </c>
      <c r="N279" s="93">
        <f t="shared" si="28"/>
        <v>32509</v>
      </c>
      <c r="O279" s="94">
        <f>IF(N279&gt;$N$2,1,IF(C279=C280,1*O280,C279*O280/VLOOKUP(N279,Moeda!A$3:D$99,4,1)))</f>
        <v>3.5511011962325468E-3</v>
      </c>
    </row>
    <row r="280" spans="1:15" ht="20.100000000000001" customHeight="1" x14ac:dyDescent="0.2">
      <c r="A280" s="95">
        <v>32540</v>
      </c>
      <c r="B280" s="100">
        <f>VLOOKUP($A280,[2]MENSAIS!$A$3:$G$1000,2,FALSE)</f>
        <v>18.329440000000009</v>
      </c>
      <c r="C280" s="100">
        <f>VLOOKUP($A280,[2]MENSAIS!$A$3:$G$1000,3,FALSE)</f>
        <v>1.1832944000000001</v>
      </c>
      <c r="D280" s="100">
        <f>VLOOKUP($A280,[2]MENSAIS!$A$3:$G$1000,4,FALSE)</f>
        <v>1.4480759280281601</v>
      </c>
      <c r="E280" s="101">
        <f>VLOOKUP($A280,[2]MENSAIS!$A$3:$G$1000,5,FALSE)</f>
        <v>2.9275395708261711</v>
      </c>
      <c r="F280" s="96">
        <f t="shared" ca="1" si="26"/>
        <v>0</v>
      </c>
      <c r="G280" s="93">
        <f t="shared" si="27"/>
        <v>32540</v>
      </c>
      <c r="H280" s="89" t="str">
        <f>VLOOKUP($A280,[2]MENSAIS!$A$3:$M$1000,8,FALSE)</f>
        <v>Lei 7738/1989</v>
      </c>
      <c r="I280" s="90" t="str">
        <f>VLOOKUP($A280,[2]MENSAIS!$A$3:$M$1000,9,FALSE)</f>
        <v xml:space="preserve">Índice trabalhista: IPC/LBC. </v>
      </c>
      <c r="J280" s="58">
        <f t="shared" ca="1" si="29"/>
        <v>0</v>
      </c>
      <c r="K280" s="94">
        <f t="shared" si="30"/>
        <v>0.4480759280281601</v>
      </c>
      <c r="L280" s="94">
        <f t="shared" si="31"/>
        <v>9.8903932882529464</v>
      </c>
      <c r="M280" s="92">
        <v>278</v>
      </c>
      <c r="N280" s="93">
        <f t="shared" si="28"/>
        <v>32540</v>
      </c>
      <c r="O280" s="94">
        <f>IF(N280&gt;$N$2,1,IF(C280=C281,1*O281,C280*O281/VLOOKUP(N280,Moeda!A$3:D$99,4,1)))</f>
        <v>2.9017802713267393</v>
      </c>
    </row>
    <row r="281" spans="1:15" ht="20.100000000000001" customHeight="1" x14ac:dyDescent="0.2">
      <c r="A281" s="95">
        <v>32568</v>
      </c>
      <c r="B281" s="100">
        <f>VLOOKUP($A281,[2]MENSAIS!$A$3:$G$1000,2,FALSE)</f>
        <v>19.843239999999994</v>
      </c>
      <c r="C281" s="100">
        <f>VLOOKUP($A281,[2]MENSAIS!$A$3:$G$1000,3,FALSE)</f>
        <v>1.1984324</v>
      </c>
      <c r="D281" s="100">
        <f>VLOOKUP($A281,[2]MENSAIS!$A$3:$G$1000,4,FALSE)</f>
        <v>1.7354211098090151</v>
      </c>
      <c r="E281" s="101">
        <f>VLOOKUP($A281,[2]MENSAIS!$A$3:$G$1000,5,FALSE)</f>
        <v>2.4740585021159323</v>
      </c>
      <c r="F281" s="96">
        <f t="shared" ca="1" si="26"/>
        <v>0</v>
      </c>
      <c r="G281" s="93">
        <f t="shared" si="27"/>
        <v>32568</v>
      </c>
      <c r="H281" s="89">
        <f>VLOOKUP($A281,[2]MENSAIS!$A$3:$M$1000,8,FALSE)</f>
        <v>0</v>
      </c>
      <c r="I281" s="90">
        <f>VLOOKUP($A281,[2]MENSAIS!$A$3:$M$1000,9,FALSE)</f>
        <v>0</v>
      </c>
      <c r="J281" s="58">
        <f t="shared" ca="1" si="29"/>
        <v>0</v>
      </c>
      <c r="K281" s="94">
        <f t="shared" si="30"/>
        <v>0.73542110980901509</v>
      </c>
      <c r="L281" s="94">
        <f t="shared" si="31"/>
        <v>10.250630929230756</v>
      </c>
      <c r="M281" s="92">
        <v>279</v>
      </c>
      <c r="N281" s="93">
        <f t="shared" si="28"/>
        <v>32568</v>
      </c>
      <c r="O281" s="94">
        <f>IF(N281&gt;$N$2,1,IF(C281=C282,1*O282,C281*O282/VLOOKUP(N281,Moeda!A$3:D$99,4,1)))</f>
        <v>2.4522893637684242</v>
      </c>
    </row>
    <row r="282" spans="1:15" ht="20.100000000000001" customHeight="1" x14ac:dyDescent="0.2">
      <c r="A282" s="95">
        <v>32599</v>
      </c>
      <c r="B282" s="100">
        <f>VLOOKUP($A282,[2]MENSAIS!$A$3:$G$1000,2,FALSE)</f>
        <v>10.9634</v>
      </c>
      <c r="C282" s="100">
        <f>VLOOKUP($A282,[2]MENSAIS!$A$3:$G$1000,3,FALSE)</f>
        <v>1.109634</v>
      </c>
      <c r="D282" s="100">
        <f>VLOOKUP($A282,[2]MENSAIS!$A$3:$G$1000,4,FALSE)</f>
        <v>1.9256822677618166</v>
      </c>
      <c r="E282" s="101">
        <f>VLOOKUP($A282,[2]MENSAIS!$A$3:$G$1000,5,FALSE)</f>
        <v>2.0644122289383469</v>
      </c>
      <c r="F282" s="96">
        <f t="shared" ca="1" si="26"/>
        <v>0</v>
      </c>
      <c r="G282" s="93">
        <f t="shared" si="27"/>
        <v>32599</v>
      </c>
      <c r="H282" s="89">
        <f>VLOOKUP($A282,[2]MENSAIS!$A$3:$M$1000,8,FALSE)</f>
        <v>0</v>
      </c>
      <c r="I282" s="90">
        <f>VLOOKUP($A282,[2]MENSAIS!$A$3:$M$1000,9,FALSE)</f>
        <v>0</v>
      </c>
      <c r="J282" s="58">
        <f t="shared" ca="1" si="29"/>
        <v>0</v>
      </c>
      <c r="K282" s="94">
        <f t="shared" si="30"/>
        <v>0.92568226776181661</v>
      </c>
      <c r="L282" s="94">
        <f t="shared" si="31"/>
        <v>9.4659905348351039</v>
      </c>
      <c r="M282" s="92">
        <v>280</v>
      </c>
      <c r="N282" s="93">
        <f t="shared" si="28"/>
        <v>32599</v>
      </c>
      <c r="O282" s="94">
        <f>IF(N282&gt;$N$2,1,IF(C282=C283,1*O283,C282*O283/VLOOKUP(N282,Moeda!A$3:D$99,4,1)))</f>
        <v>2.0462475511913931</v>
      </c>
    </row>
    <row r="283" spans="1:15" ht="20.100000000000001" customHeight="1" x14ac:dyDescent="0.2">
      <c r="A283" s="95">
        <v>32629</v>
      </c>
      <c r="B283" s="100">
        <f>VLOOKUP($A283,[2]MENSAIS!$A$3:$G$1000,2,FALSE)</f>
        <v>9.9399999999999942</v>
      </c>
      <c r="C283" s="100">
        <f>VLOOKUP($A283,[2]MENSAIS!$A$3:$G$1000,3,FALSE)</f>
        <v>1.0993999999999999</v>
      </c>
      <c r="D283" s="100">
        <f>VLOOKUP($A283,[2]MENSAIS!$A$3:$G$1000,4,FALSE)</f>
        <v>2.1170950851773411</v>
      </c>
      <c r="E283" s="101">
        <f>VLOOKUP($A283,[2]MENSAIS!$A$3:$G$1000,5,FALSE)</f>
        <v>1.8604442806712367</v>
      </c>
      <c r="F283" s="96">
        <f t="shared" ca="1" si="26"/>
        <v>0</v>
      </c>
      <c r="G283" s="93">
        <f t="shared" si="27"/>
        <v>32629</v>
      </c>
      <c r="H283" s="89" t="str">
        <f>VLOOKUP($A283,[2]MENSAIS!$A$3:$M$1000,8,FALSE)</f>
        <v>Lei 7738/1989</v>
      </c>
      <c r="I283" s="90" t="str">
        <f>VLOOKUP($A283,[2]MENSAIS!$A$3:$M$1000,9,FALSE)</f>
        <v>índice trabalhista: variação do IPC</v>
      </c>
      <c r="J283" s="58">
        <f t="shared" ca="1" si="29"/>
        <v>0</v>
      </c>
      <c r="K283" s="94">
        <f t="shared" si="30"/>
        <v>1.1170950851773411</v>
      </c>
      <c r="L283" s="94">
        <f t="shared" si="31"/>
        <v>8.768619172497921</v>
      </c>
      <c r="M283" s="92">
        <v>281</v>
      </c>
      <c r="N283" s="93">
        <f t="shared" si="28"/>
        <v>32629</v>
      </c>
      <c r="O283" s="94">
        <f>IF(N283&gt;$N$2,1,IF(C283=C284,1*O284,C283*O284/VLOOKUP(N283,Moeda!A$3:D$99,4,1)))</f>
        <v>1.8440743084579179</v>
      </c>
    </row>
    <row r="284" spans="1:15" ht="20.100000000000001" customHeight="1" x14ac:dyDescent="0.2">
      <c r="A284" s="95">
        <v>32660</v>
      </c>
      <c r="B284" s="100">
        <f>VLOOKUP($A284,[2]MENSAIS!$A$3:$G$1000,2,FALSE)</f>
        <v>24.83</v>
      </c>
      <c r="C284" s="100">
        <f>VLOOKUP($A284,[2]MENSAIS!$A$3:$G$1000,3,FALSE)</f>
        <v>1.2483</v>
      </c>
      <c r="D284" s="100">
        <f>VLOOKUP($A284,[2]MENSAIS!$A$3:$G$1000,4,FALSE)</f>
        <v>2.6427697948268749</v>
      </c>
      <c r="E284" s="101">
        <f>VLOOKUP($A284,[2]MENSAIS!$A$3:$G$1000,5,FALSE)</f>
        <v>1.6922360202576285</v>
      </c>
      <c r="F284" s="96">
        <f t="shared" ca="1" si="26"/>
        <v>0</v>
      </c>
      <c r="G284" s="93">
        <f t="shared" si="27"/>
        <v>32660</v>
      </c>
      <c r="H284" s="89">
        <f>VLOOKUP($A284,[2]MENSAIS!$A$3:$M$1000,8,FALSE)</f>
        <v>0</v>
      </c>
      <c r="I284" s="90">
        <f>VLOOKUP($A284,[2]MENSAIS!$A$3:$M$1000,9,FALSE)</f>
        <v>0</v>
      </c>
      <c r="J284" s="58">
        <f t="shared" ca="1" si="29"/>
        <v>0</v>
      </c>
      <c r="K284" s="94">
        <f t="shared" si="30"/>
        <v>1.6427697948268749</v>
      </c>
      <c r="L284" s="94">
        <f t="shared" si="31"/>
        <v>9.2014642866051357</v>
      </c>
      <c r="M284" s="92">
        <v>282</v>
      </c>
      <c r="N284" s="93">
        <f t="shared" si="28"/>
        <v>32660</v>
      </c>
      <c r="O284" s="94">
        <f>IF(N284&gt;$N$2,1,IF(C284=C285,1*O285,C284*O285/VLOOKUP(N284,Moeda!A$3:D$99,4,1)))</f>
        <v>1.6773461055647789</v>
      </c>
    </row>
    <row r="285" spans="1:15" ht="20.100000000000001" customHeight="1" x14ac:dyDescent="0.2">
      <c r="A285" s="95">
        <v>32690</v>
      </c>
      <c r="B285" s="100">
        <f>VLOOKUP($A285,[2]MENSAIS!$A$3:$G$1000,2,FALSE)</f>
        <v>28.760000000000009</v>
      </c>
      <c r="C285" s="100">
        <f>VLOOKUP($A285,[2]MENSAIS!$A$3:$G$1000,3,FALSE)</f>
        <v>1.2876000000000001</v>
      </c>
      <c r="D285" s="100">
        <f>VLOOKUP($A285,[2]MENSAIS!$A$3:$G$1000,4,FALSE)</f>
        <v>3.4028303878190842</v>
      </c>
      <c r="E285" s="101">
        <f>VLOOKUP($A285,[2]MENSAIS!$A$3:$G$1000,5,FALSE)</f>
        <v>1.3556324763739716</v>
      </c>
      <c r="F285" s="96">
        <f t="shared" ca="1" si="26"/>
        <v>0</v>
      </c>
      <c r="G285" s="93">
        <f t="shared" si="27"/>
        <v>32690</v>
      </c>
      <c r="H285" s="89">
        <f>VLOOKUP($A285,[2]MENSAIS!$A$3:$M$1000,8,FALSE)</f>
        <v>0</v>
      </c>
      <c r="I285" s="90">
        <f>VLOOKUP($A285,[2]MENSAIS!$A$3:$M$1000,9,FALSE)</f>
        <v>0</v>
      </c>
      <c r="J285" s="58">
        <f t="shared" ca="1" si="29"/>
        <v>0</v>
      </c>
      <c r="K285" s="94">
        <f t="shared" si="30"/>
        <v>2.4028303878190842</v>
      </c>
      <c r="L285" s="94">
        <f t="shared" si="31"/>
        <v>9.5924974010940627</v>
      </c>
      <c r="M285" s="92">
        <v>283</v>
      </c>
      <c r="N285" s="93">
        <f t="shared" si="28"/>
        <v>32690</v>
      </c>
      <c r="O285" s="94">
        <f>IF(N285&gt;$N$2,1,IF(C285=C286,1*O286,C285*O286/VLOOKUP(N285,Moeda!A$3:D$99,4,1)))</f>
        <v>1.3437043223301923</v>
      </c>
    </row>
    <row r="286" spans="1:15" ht="20.100000000000001" customHeight="1" x14ac:dyDescent="0.2">
      <c r="A286" s="95">
        <v>32721</v>
      </c>
      <c r="B286" s="100">
        <f>VLOOKUP($A286,[2]MENSAIS!$A$3:$G$1000,2,FALSE)</f>
        <v>29.340000000000011</v>
      </c>
      <c r="C286" s="100">
        <f>VLOOKUP($A286,[2]MENSAIS!$A$3:$G$1000,3,FALSE)</f>
        <v>1.2934000000000001</v>
      </c>
      <c r="D286" s="100">
        <f>VLOOKUP($A286,[2]MENSAIS!$A$3:$G$1000,4,FALSE)</f>
        <v>4.4012208236052039</v>
      </c>
      <c r="E286" s="101">
        <f>VLOOKUP($A286,[2]MENSAIS!$A$3:$G$1000,5,FALSE)</f>
        <v>1.052836654530888</v>
      </c>
      <c r="F286" s="96">
        <f t="shared" ca="1" si="26"/>
        <v>0</v>
      </c>
      <c r="G286" s="93">
        <f t="shared" si="27"/>
        <v>32721</v>
      </c>
      <c r="H286" s="89">
        <f>VLOOKUP($A286,[2]MENSAIS!$A$3:$M$1000,8,FALSE)</f>
        <v>0</v>
      </c>
      <c r="I286" s="90">
        <f>VLOOKUP($A286,[2]MENSAIS!$A$3:$M$1000,9,FALSE)</f>
        <v>0</v>
      </c>
      <c r="J286" s="58">
        <f t="shared" ca="1" si="29"/>
        <v>0</v>
      </c>
      <c r="K286" s="94">
        <f t="shared" si="30"/>
        <v>3.4012208236052039</v>
      </c>
      <c r="L286" s="94">
        <f t="shared" si="31"/>
        <v>10.353290772996825</v>
      </c>
      <c r="M286" s="92">
        <v>284</v>
      </c>
      <c r="N286" s="93">
        <f t="shared" si="28"/>
        <v>32721</v>
      </c>
      <c r="O286" s="94">
        <f>IF(N286&gt;$N$2,1,IF(C286=C287,1*O287,C286*O287/VLOOKUP(N286,Moeda!A$3:D$99,4,1)))</f>
        <v>1.0435727883894006</v>
      </c>
    </row>
    <row r="287" spans="1:15" ht="20.100000000000001" customHeight="1" x14ac:dyDescent="0.2">
      <c r="A287" s="95">
        <v>32752</v>
      </c>
      <c r="B287" s="100">
        <f>VLOOKUP($A287,[2]MENSAIS!$A$3:$G$1000,2,FALSE)</f>
        <v>35.949999999999996</v>
      </c>
      <c r="C287" s="100">
        <f>VLOOKUP($A287,[2]MENSAIS!$A$3:$G$1000,3,FALSE)</f>
        <v>1.3594999999999999</v>
      </c>
      <c r="D287" s="100">
        <f>VLOOKUP($A287,[2]MENSAIS!$A$3:$G$1000,4,FALSE)</f>
        <v>5.9834597096912745</v>
      </c>
      <c r="E287" s="101">
        <f>VLOOKUP($A287,[2]MENSAIS!$A$3:$G$1000,5,FALSE)</f>
        <v>0.81400700056509045</v>
      </c>
      <c r="F287" s="96">
        <f t="shared" ca="1" si="26"/>
        <v>0</v>
      </c>
      <c r="G287" s="93">
        <f t="shared" si="27"/>
        <v>32752</v>
      </c>
      <c r="H287" s="89">
        <f>VLOOKUP($A287,[2]MENSAIS!$A$3:$M$1000,8,FALSE)</f>
        <v>0</v>
      </c>
      <c r="I287" s="90">
        <f>VLOOKUP($A287,[2]MENSAIS!$A$3:$M$1000,9,FALSE)</f>
        <v>0</v>
      </c>
      <c r="J287" s="58">
        <f t="shared" ca="1" si="29"/>
        <v>0</v>
      </c>
      <c r="K287" s="94">
        <f t="shared" si="30"/>
        <v>4.9834597096912745</v>
      </c>
      <c r="L287" s="94">
        <f t="shared" si="31"/>
        <v>11.446338370871356</v>
      </c>
      <c r="M287" s="92">
        <v>285</v>
      </c>
      <c r="N287" s="93">
        <f t="shared" si="28"/>
        <v>32752</v>
      </c>
      <c r="O287" s="94">
        <f>IF(N287&gt;$N$2,1,IF(C287=C288,1*O288,C287*O288/VLOOKUP(N287,Moeda!A$3:D$99,4,1)))</f>
        <v>0.80684458666259518</v>
      </c>
    </row>
    <row r="288" spans="1:15" ht="20.100000000000001" customHeight="1" x14ac:dyDescent="0.2">
      <c r="A288" s="95">
        <v>32782</v>
      </c>
      <c r="B288" s="100">
        <f>VLOOKUP($A288,[2]MENSAIS!$A$3:$G$1000,2,FALSE)</f>
        <v>37.620000000000012</v>
      </c>
      <c r="C288" s="100">
        <f>VLOOKUP($A288,[2]MENSAIS!$A$3:$G$1000,3,FALSE)</f>
        <v>1.3762000000000001</v>
      </c>
      <c r="D288" s="100">
        <f>VLOOKUP($A288,[2]MENSAIS!$A$3:$G$1000,4,FALSE)</f>
        <v>8.2344372524771323</v>
      </c>
      <c r="E288" s="101">
        <f>VLOOKUP($A288,[2]MENSAIS!$A$3:$G$1000,5,FALSE)</f>
        <v>0.59875468963963996</v>
      </c>
      <c r="F288" s="96">
        <f t="shared" ca="1" si="26"/>
        <v>0</v>
      </c>
      <c r="G288" s="93">
        <f t="shared" si="27"/>
        <v>32782</v>
      </c>
      <c r="H288" s="89">
        <f>VLOOKUP($A288,[2]MENSAIS!$A$3:$M$1000,8,FALSE)</f>
        <v>0</v>
      </c>
      <c r="I288" s="90">
        <f>VLOOKUP($A288,[2]MENSAIS!$A$3:$M$1000,9,FALSE)</f>
        <v>0</v>
      </c>
      <c r="J288" s="58">
        <f t="shared" ca="1" si="29"/>
        <v>0</v>
      </c>
      <c r="K288" s="94">
        <f t="shared" si="30"/>
        <v>7.2344372524771323</v>
      </c>
      <c r="L288" s="94">
        <f t="shared" si="31"/>
        <v>12.459911149725803</v>
      </c>
      <c r="M288" s="92">
        <v>286</v>
      </c>
      <c r="N288" s="93">
        <f t="shared" si="28"/>
        <v>32782</v>
      </c>
      <c r="O288" s="94">
        <f>IF(N288&gt;$N$2,1,IF(C288=C289,1*O289,C288*O289/VLOOKUP(N288,Moeda!A$3:D$99,4,1)))</f>
        <v>0.59348627191069891</v>
      </c>
    </row>
    <row r="289" spans="1:15" ht="20.100000000000001" customHeight="1" x14ac:dyDescent="0.2">
      <c r="A289" s="95">
        <v>32813</v>
      </c>
      <c r="B289" s="100">
        <f>VLOOKUP($A289,[2]MENSAIS!$A$3:$G$1000,2,FALSE)</f>
        <v>41.419999999999987</v>
      </c>
      <c r="C289" s="100">
        <f>VLOOKUP($A289,[2]MENSAIS!$A$3:$G$1000,3,FALSE)</f>
        <v>1.4141999999999999</v>
      </c>
      <c r="D289" s="100">
        <f>VLOOKUP($A289,[2]MENSAIS!$A$3:$G$1000,4,FALSE)</f>
        <v>11.645141162453159</v>
      </c>
      <c r="E289" s="101">
        <f>VLOOKUP($A289,[2]MENSAIS!$A$3:$G$1000,5,FALSE)</f>
        <v>0.43507825144574913</v>
      </c>
      <c r="F289" s="96">
        <f t="shared" ca="1" si="26"/>
        <v>0</v>
      </c>
      <c r="G289" s="93">
        <f t="shared" si="27"/>
        <v>32813</v>
      </c>
      <c r="H289" s="89">
        <f>VLOOKUP($A289,[2]MENSAIS!$A$3:$M$1000,8,FALSE)</f>
        <v>0</v>
      </c>
      <c r="I289" s="90">
        <f>VLOOKUP($A289,[2]MENSAIS!$A$3:$M$1000,9,FALSE)</f>
        <v>0</v>
      </c>
      <c r="J289" s="58">
        <f t="shared" ca="1" si="29"/>
        <v>0</v>
      </c>
      <c r="K289" s="94">
        <f t="shared" si="30"/>
        <v>10.645141162453159</v>
      </c>
      <c r="L289" s="94">
        <f t="shared" si="31"/>
        <v>13.997784290208122</v>
      </c>
      <c r="M289" s="92">
        <v>287</v>
      </c>
      <c r="N289" s="93">
        <f t="shared" si="28"/>
        <v>32813</v>
      </c>
      <c r="O289" s="94">
        <f>IF(N289&gt;$N$2,1,IF(C289=C290,1*O290,C289*O290/VLOOKUP(N289,Moeda!A$3:D$99,4,1)))</f>
        <v>0.43125001592115891</v>
      </c>
    </row>
    <row r="290" spans="1:15" ht="20.100000000000001" customHeight="1" x14ac:dyDescent="0.2">
      <c r="A290" s="95">
        <v>32843</v>
      </c>
      <c r="B290" s="100">
        <f>VLOOKUP($A290,[2]MENSAIS!$A$3:$G$1000,2,FALSE)</f>
        <v>53.550000000000011</v>
      </c>
      <c r="C290" s="100">
        <f>VLOOKUP($A290,[2]MENSAIS!$A$3:$G$1000,3,FALSE)</f>
        <v>1.5355000000000001</v>
      </c>
      <c r="D290" s="100">
        <f>VLOOKUP($A290,[2]MENSAIS!$A$3:$G$1000,4,FALSE)</f>
        <v>17.881114254946826</v>
      </c>
      <c r="E290" s="101">
        <f>VLOOKUP($A290,[2]MENSAIS!$A$3:$G$1000,5,FALSE)</f>
        <v>0.3076497323191551</v>
      </c>
      <c r="F290" s="96">
        <f t="shared" ca="1" si="26"/>
        <v>0</v>
      </c>
      <c r="G290" s="93">
        <f t="shared" si="27"/>
        <v>32843</v>
      </c>
      <c r="H290" s="89">
        <f>VLOOKUP($A290,[2]MENSAIS!$A$3:$M$1000,8,FALSE)</f>
        <v>0</v>
      </c>
      <c r="I290" s="90">
        <f>VLOOKUP($A290,[2]MENSAIS!$A$3:$M$1000,9,FALSE)</f>
        <v>0</v>
      </c>
      <c r="J290" s="58">
        <f t="shared" ca="1" si="29"/>
        <v>0</v>
      </c>
      <c r="K290" s="94">
        <f t="shared" si="30"/>
        <v>16.881114254946826</v>
      </c>
      <c r="L290" s="94">
        <f t="shared" si="31"/>
        <v>16.881114254946826</v>
      </c>
      <c r="M290" s="92">
        <v>288</v>
      </c>
      <c r="N290" s="93">
        <f t="shared" si="28"/>
        <v>32843</v>
      </c>
      <c r="O290" s="94">
        <f>IF(N290&gt;$N$2,1,IF(C290=C291,1*O291,C290*O291/VLOOKUP(N290,Moeda!A$3:D$99,4,1)))</f>
        <v>0.30494273505950992</v>
      </c>
    </row>
    <row r="291" spans="1:15" ht="20.100000000000001" customHeight="1" x14ac:dyDescent="0.2">
      <c r="A291" s="95">
        <v>32874</v>
      </c>
      <c r="B291" s="100">
        <f>VLOOKUP($A291,[2]MENSAIS!$A$3:$G$1000,2,FALSE)</f>
        <v>56.109999999999992</v>
      </c>
      <c r="C291" s="100">
        <f>VLOOKUP($A291,[2]MENSAIS!$A$3:$G$1000,3,FALSE)</f>
        <v>1.5610999999999999</v>
      </c>
      <c r="D291" s="100">
        <f>VLOOKUP($A291,[2]MENSAIS!$A$3:$G$1000,4,FALSE)</f>
        <v>1.5610999999999999</v>
      </c>
      <c r="E291" s="101">
        <f>VLOOKUP($A291,[2]MENSAIS!$A$3:$G$1000,5,FALSE)</f>
        <v>0.20035801518668517</v>
      </c>
      <c r="F291" s="96">
        <f t="shared" ca="1" si="26"/>
        <v>0</v>
      </c>
      <c r="G291" s="93">
        <f t="shared" si="27"/>
        <v>32874</v>
      </c>
      <c r="H291" s="89">
        <f>VLOOKUP($A291,[2]MENSAIS!$A$3:$M$1000,8,FALSE)</f>
        <v>0</v>
      </c>
      <c r="I291" s="90">
        <f>VLOOKUP($A291,[2]MENSAIS!$A$3:$M$1000,9,FALSE)</f>
        <v>0</v>
      </c>
      <c r="J291" s="58">
        <f t="shared" ca="1" si="29"/>
        <v>0</v>
      </c>
      <c r="K291" s="94">
        <f t="shared" si="30"/>
        <v>0.56109999999999993</v>
      </c>
      <c r="L291" s="94">
        <f t="shared" si="31"/>
        <v>21.810078347793738</v>
      </c>
      <c r="M291" s="92">
        <v>289</v>
      </c>
      <c r="N291" s="93">
        <f t="shared" si="28"/>
        <v>32874</v>
      </c>
      <c r="O291" s="94">
        <f>IF(N291&gt;$N$2,1,IF(C291=C292,1*O292,C291*O292/VLOOKUP(N291,Moeda!A$3:D$99,4,1)))</f>
        <v>0.19859507330479315</v>
      </c>
    </row>
    <row r="292" spans="1:15" ht="20.100000000000001" customHeight="1" x14ac:dyDescent="0.2">
      <c r="A292" s="95">
        <v>32905</v>
      </c>
      <c r="B292" s="100">
        <f>VLOOKUP($A292,[2]MENSAIS!$A$3:$G$1000,2,FALSE)</f>
        <v>72.78</v>
      </c>
      <c r="C292" s="100">
        <f>VLOOKUP($A292,[2]MENSAIS!$A$3:$G$1000,3,FALSE)</f>
        <v>1.7278</v>
      </c>
      <c r="D292" s="100">
        <f>VLOOKUP($A292,[2]MENSAIS!$A$3:$G$1000,4,FALSE)</f>
        <v>2.6972685799999998</v>
      </c>
      <c r="E292" s="101">
        <f>VLOOKUP($A292,[2]MENSAIS!$A$3:$G$1000,5,FALSE)</f>
        <v>0.12834412605642506</v>
      </c>
      <c r="F292" s="96">
        <f t="shared" ca="1" si="26"/>
        <v>0</v>
      </c>
      <c r="G292" s="93">
        <f t="shared" si="27"/>
        <v>32905</v>
      </c>
      <c r="H292" s="89">
        <f>VLOOKUP($A292,[2]MENSAIS!$A$3:$M$1000,8,FALSE)</f>
        <v>0</v>
      </c>
      <c r="I292" s="90">
        <f>VLOOKUP($A292,[2]MENSAIS!$A$3:$M$1000,9,FALSE)</f>
        <v>0</v>
      </c>
      <c r="J292" s="58">
        <f t="shared" ca="1" si="29"/>
        <v>0</v>
      </c>
      <c r="K292" s="94">
        <f t="shared" si="30"/>
        <v>1.6972685799999998</v>
      </c>
      <c r="L292" s="94">
        <f t="shared" si="31"/>
        <v>32.306380364276237</v>
      </c>
      <c r="M292" s="92">
        <v>290</v>
      </c>
      <c r="N292" s="93">
        <f t="shared" si="28"/>
        <v>32905</v>
      </c>
      <c r="O292" s="94">
        <f>IF(N292&gt;$N$2,1,IF(C292=C293,1*O293,C292*O293/VLOOKUP(N292,Moeda!A$3:D$99,4,1)))</f>
        <v>0.12721483140400561</v>
      </c>
    </row>
    <row r="293" spans="1:15" ht="20.100000000000001" customHeight="1" x14ac:dyDescent="0.2">
      <c r="A293" s="95">
        <v>32933</v>
      </c>
      <c r="B293" s="100">
        <f>VLOOKUP($A293,[2]MENSAIS!$A$3:$G$1000,2,FALSE)</f>
        <v>84.32</v>
      </c>
      <c r="C293" s="100">
        <f>VLOOKUP($A293,[2]MENSAIS!$A$3:$G$1000,3,FALSE)</f>
        <v>1.8431999999999999</v>
      </c>
      <c r="D293" s="100">
        <f>VLOOKUP($A293,[2]MENSAIS!$A$3:$G$1000,4,FALSE)</f>
        <v>4.9716054466559996</v>
      </c>
      <c r="E293" s="101">
        <f>VLOOKUP($A293,[2]MENSAIS!$A$3:$G$1000,5,FALSE)</f>
        <v>7.4281818530168464E-2</v>
      </c>
      <c r="F293" s="96">
        <f t="shared" ca="1" si="26"/>
        <v>0</v>
      </c>
      <c r="G293" s="93">
        <f t="shared" si="27"/>
        <v>32933</v>
      </c>
      <c r="H293" s="89">
        <f>VLOOKUP($A293,[2]MENSAIS!$A$3:$M$1000,8,FALSE)</f>
        <v>0</v>
      </c>
      <c r="I293" s="90" t="str">
        <f>VLOOKUP($A293,[2]MENSAIS!$A$3:$M$1000,9,FALSE)</f>
        <v>Cruzeiro (Cr$) vigente de 16/3/1990 a 31/7/1993. 
Sem conversão de índice.</v>
      </c>
      <c r="J293" s="58">
        <f t="shared" ca="1" si="29"/>
        <v>0</v>
      </c>
      <c r="K293" s="94">
        <f t="shared" si="30"/>
        <v>3.9716054466559996</v>
      </c>
      <c r="L293" s="94">
        <f t="shared" si="31"/>
        <v>50.225517841001242</v>
      </c>
      <c r="M293" s="92">
        <v>291</v>
      </c>
      <c r="N293" s="93">
        <f t="shared" si="28"/>
        <v>32933</v>
      </c>
      <c r="O293" s="94">
        <f>IF(N293&gt;$N$2,1,IF(C293=C294,1*O294,C293*O294/VLOOKUP(N293,Moeda!A$3:D$99,4,1)))</f>
        <v>7.3628215883786083E-2</v>
      </c>
    </row>
    <row r="294" spans="1:15" ht="20.100000000000001" customHeight="1" x14ac:dyDescent="0.2">
      <c r="A294" s="95">
        <v>32964</v>
      </c>
      <c r="B294" s="100">
        <f>VLOOKUP($A294,[2]MENSAIS!$A$3:$G$1000,2,FALSE)</f>
        <v>0</v>
      </c>
      <c r="C294" s="100">
        <f>VLOOKUP($A294,[2]MENSAIS!$A$3:$G$1000,3,FALSE)</f>
        <v>1</v>
      </c>
      <c r="D294" s="100">
        <f>VLOOKUP($A294,[2]MENSAIS!$A$3:$G$1000,4,FALSE)</f>
        <v>4.9716054466559996</v>
      </c>
      <c r="E294" s="101">
        <f>VLOOKUP($A294,[2]MENSAIS!$A$3:$G$1000,5,FALSE)</f>
        <v>4.0300465782426471E-2</v>
      </c>
      <c r="F294" s="96">
        <f t="shared" ca="1" si="26"/>
        <v>0</v>
      </c>
      <c r="G294" s="93">
        <f t="shared" si="27"/>
        <v>32964</v>
      </c>
      <c r="H294" s="89">
        <f>VLOOKUP($A294,[2]MENSAIS!$A$3:$M$1000,8,FALSE)</f>
        <v>0</v>
      </c>
      <c r="I294" s="90">
        <f>VLOOKUP($A294,[2]MENSAIS!$A$3:$M$1000,9,FALSE)</f>
        <v>0</v>
      </c>
      <c r="J294" s="58">
        <f t="shared" ca="1" si="29"/>
        <v>0</v>
      </c>
      <c r="K294" s="94">
        <f t="shared" si="30"/>
        <v>3.9716054466559996</v>
      </c>
      <c r="L294" s="94">
        <f t="shared" si="31"/>
        <v>45.16433692641111</v>
      </c>
      <c r="M294" s="92">
        <v>292</v>
      </c>
      <c r="N294" s="93">
        <f t="shared" si="28"/>
        <v>32964</v>
      </c>
      <c r="O294" s="94">
        <f>IF(N294&gt;$N$2,1,IF(C294=C295,1*O295,C294*O295/VLOOKUP(N294,Moeda!A$3:D$99,4,1)))</f>
        <v>3.9945863652227694E-2</v>
      </c>
    </row>
    <row r="295" spans="1:15" ht="20.100000000000001" customHeight="1" x14ac:dyDescent="0.2">
      <c r="A295" s="95">
        <v>32994</v>
      </c>
      <c r="B295" s="100">
        <f>VLOOKUP($A295,[2]MENSAIS!$A$3:$G$1000,2,FALSE)</f>
        <v>5.380000000000007</v>
      </c>
      <c r="C295" s="100">
        <f>VLOOKUP($A295,[2]MENSAIS!$A$3:$G$1000,3,FALSE)</f>
        <v>1.0538000000000001</v>
      </c>
      <c r="D295" s="100">
        <f>VLOOKUP($A295,[2]MENSAIS!$A$3:$G$1000,4,FALSE)</f>
        <v>5.2390778196860923</v>
      </c>
      <c r="E295" s="101">
        <f>VLOOKUP($A295,[2]MENSAIS!$A$3:$G$1000,5,FALSE)</f>
        <v>4.0300465782426471E-2</v>
      </c>
      <c r="F295" s="96">
        <f t="shared" ca="1" si="26"/>
        <v>0</v>
      </c>
      <c r="G295" s="93">
        <f t="shared" si="27"/>
        <v>32994</v>
      </c>
      <c r="H295" s="89" t="str">
        <f>VLOOKUP($A295,[2]MENSAIS!$A$3:$M$1000,8,FALSE)</f>
        <v>Lei 7738/1989</v>
      </c>
      <c r="I295" s="90" t="str">
        <f>VLOOKUP($A295,[2]MENSAIS!$A$3:$M$1000,9,FALSE)</f>
        <v>índice trabalhista: variação do BTNf.</v>
      </c>
      <c r="J295" s="58">
        <f t="shared" ca="1" si="29"/>
        <v>0</v>
      </c>
      <c r="K295" s="94">
        <f t="shared" si="30"/>
        <v>4.2390778196860923</v>
      </c>
      <c r="L295" s="94">
        <f t="shared" si="31"/>
        <v>43.249570905086429</v>
      </c>
      <c r="M295" s="92">
        <v>293</v>
      </c>
      <c r="N295" s="93">
        <f t="shared" si="28"/>
        <v>32994</v>
      </c>
      <c r="O295" s="94">
        <f>IF(N295&gt;$N$2,1,IF(C295=C296,1*O296,C295*O296/VLOOKUP(N295,Moeda!A$3:D$99,4,1)))</f>
        <v>3.9945863652227694E-2</v>
      </c>
    </row>
    <row r="296" spans="1:15" ht="20.100000000000001" customHeight="1" x14ac:dyDescent="0.2">
      <c r="A296" s="95">
        <v>33025</v>
      </c>
      <c r="B296" s="100">
        <f>VLOOKUP($A296,[2]MENSAIS!$A$3:$G$1000,2,FALSE)</f>
        <v>9.6100000000000065</v>
      </c>
      <c r="C296" s="100">
        <f>VLOOKUP($A296,[2]MENSAIS!$A$3:$G$1000,3,FALSE)</f>
        <v>1.0961000000000001</v>
      </c>
      <c r="D296" s="100">
        <f>VLOOKUP($A296,[2]MENSAIS!$A$3:$G$1000,4,FALSE)</f>
        <v>5.7425531981579265</v>
      </c>
      <c r="E296" s="101">
        <f>VLOOKUP($A296,[2]MENSAIS!$A$3:$G$1000,5,FALSE)</f>
        <v>3.8242992771328969E-2</v>
      </c>
      <c r="F296" s="96">
        <f t="shared" ca="1" si="26"/>
        <v>0</v>
      </c>
      <c r="G296" s="93">
        <f t="shared" si="27"/>
        <v>33025</v>
      </c>
      <c r="H296" s="89">
        <f>VLOOKUP($A296,[2]MENSAIS!$A$3:$M$1000,8,FALSE)</f>
        <v>0</v>
      </c>
      <c r="I296" s="90">
        <f>VLOOKUP($A296,[2]MENSAIS!$A$3:$M$1000,9,FALSE)</f>
        <v>0</v>
      </c>
      <c r="J296" s="58">
        <f t="shared" ca="1" si="29"/>
        <v>0</v>
      </c>
      <c r="K296" s="94">
        <f t="shared" si="30"/>
        <v>4.7425531981579265</v>
      </c>
      <c r="L296" s="94">
        <f t="shared" si="31"/>
        <v>37.854405727040962</v>
      </c>
      <c r="M296" s="92">
        <v>294</v>
      </c>
      <c r="N296" s="93">
        <f t="shared" si="28"/>
        <v>33025</v>
      </c>
      <c r="O296" s="94">
        <f>IF(N296&gt;$N$2,1,IF(C296=C297,1*O297,C296*O297/VLOOKUP(N296,Moeda!A$3:D$99,4,1)))</f>
        <v>3.7906494260986613E-2</v>
      </c>
    </row>
    <row r="297" spans="1:15" ht="20.100000000000001" customHeight="1" x14ac:dyDescent="0.2">
      <c r="A297" s="95">
        <v>33055</v>
      </c>
      <c r="B297" s="100">
        <f>VLOOKUP($A297,[2]MENSAIS!$A$3:$G$1000,2,FALSE)</f>
        <v>10.79000000000001</v>
      </c>
      <c r="C297" s="100">
        <f>VLOOKUP($A297,[2]MENSAIS!$A$3:$G$1000,3,FALSE)</f>
        <v>1.1079000000000001</v>
      </c>
      <c r="D297" s="100">
        <f>VLOOKUP($A297,[2]MENSAIS!$A$3:$G$1000,4,FALSE)</f>
        <v>6.3621746882391674</v>
      </c>
      <c r="E297" s="101">
        <f>VLOOKUP($A297,[2]MENSAIS!$A$3:$G$1000,5,FALSE)</f>
        <v>3.4890058180210716E-2</v>
      </c>
      <c r="F297" s="96">
        <f t="shared" ca="1" si="26"/>
        <v>0</v>
      </c>
      <c r="G297" s="93">
        <f t="shared" si="27"/>
        <v>33055</v>
      </c>
      <c r="H297" s="89">
        <f>VLOOKUP($A297,[2]MENSAIS!$A$3:$M$1000,8,FALSE)</f>
        <v>0</v>
      </c>
      <c r="I297" s="90">
        <f>VLOOKUP($A297,[2]MENSAIS!$A$3:$M$1000,9,FALSE)</f>
        <v>0</v>
      </c>
      <c r="J297" s="58">
        <f t="shared" ca="1" si="29"/>
        <v>0</v>
      </c>
      <c r="K297" s="94">
        <f t="shared" si="30"/>
        <v>5.3621746882391674</v>
      </c>
      <c r="L297" s="94">
        <f t="shared" si="31"/>
        <v>32.431808096449736</v>
      </c>
      <c r="M297" s="92">
        <v>295</v>
      </c>
      <c r="N297" s="93">
        <f t="shared" si="28"/>
        <v>33055</v>
      </c>
      <c r="O297" s="94">
        <f>IF(N297&gt;$N$2,1,IF(C297=C298,1*O298,C297*O298/VLOOKUP(N297,Moeda!A$3:D$99,4,1)))</f>
        <v>3.4583062002542297E-2</v>
      </c>
    </row>
    <row r="298" spans="1:15" ht="20.100000000000001" customHeight="1" x14ac:dyDescent="0.2">
      <c r="A298" s="95">
        <v>33086</v>
      </c>
      <c r="B298" s="100">
        <f>VLOOKUP($A298,[2]MENSAIS!$A$3:$G$1000,2,FALSE)</f>
        <v>10.579999999999989</v>
      </c>
      <c r="C298" s="100">
        <f>VLOOKUP($A298,[2]MENSAIS!$A$3:$G$1000,3,FALSE)</f>
        <v>1.1057999999999999</v>
      </c>
      <c r="D298" s="100">
        <f>VLOOKUP($A298,[2]MENSAIS!$A$3:$G$1000,4,FALSE)</f>
        <v>7.0352927702548707</v>
      </c>
      <c r="E298" s="101">
        <f>VLOOKUP($A298,[2]MENSAIS!$A$3:$G$1000,5,FALSE)</f>
        <v>3.149206442838768E-2</v>
      </c>
      <c r="F298" s="96">
        <f t="shared" ca="1" si="26"/>
        <v>0</v>
      </c>
      <c r="G298" s="93">
        <f t="shared" si="27"/>
        <v>33086</v>
      </c>
      <c r="H298" s="89">
        <f>VLOOKUP($A298,[2]MENSAIS!$A$3:$M$1000,8,FALSE)</f>
        <v>0</v>
      </c>
      <c r="I298" s="90">
        <f>VLOOKUP($A298,[2]MENSAIS!$A$3:$M$1000,9,FALSE)</f>
        <v>0</v>
      </c>
      <c r="J298" s="58">
        <f t="shared" ca="1" si="29"/>
        <v>0</v>
      </c>
      <c r="K298" s="94">
        <f t="shared" si="30"/>
        <v>6.0352927702548707</v>
      </c>
      <c r="L298" s="94">
        <f t="shared" si="31"/>
        <v>27.582722586248735</v>
      </c>
      <c r="M298" s="92">
        <v>296</v>
      </c>
      <c r="N298" s="93">
        <f t="shared" si="28"/>
        <v>33086</v>
      </c>
      <c r="O298" s="94">
        <f>IF(N298&gt;$N$2,1,IF(C298=C299,1*O299,C298*O299/VLOOKUP(N298,Moeda!A$3:D$99,4,1)))</f>
        <v>3.1214967057083036E-2</v>
      </c>
    </row>
    <row r="299" spans="1:15" ht="20.100000000000001" customHeight="1" x14ac:dyDescent="0.2">
      <c r="A299" s="95">
        <v>33117</v>
      </c>
      <c r="B299" s="100">
        <f>VLOOKUP($A299,[2]MENSAIS!$A$3:$G$1000,2,FALSE)</f>
        <v>12.850000000000005</v>
      </c>
      <c r="C299" s="100">
        <f>VLOOKUP($A299,[2]MENSAIS!$A$3:$G$1000,3,FALSE)</f>
        <v>1.1285000000000001</v>
      </c>
      <c r="D299" s="100">
        <f>VLOOKUP($A299,[2]MENSAIS!$A$3:$G$1000,4,FALSE)</f>
        <v>7.9393278912326215</v>
      </c>
      <c r="E299" s="101">
        <f>VLOOKUP($A299,[2]MENSAIS!$A$3:$G$1000,5,FALSE)</f>
        <v>2.8478987546018884E-2</v>
      </c>
      <c r="F299" s="96">
        <f t="shared" ca="1" si="26"/>
        <v>0</v>
      </c>
      <c r="G299" s="93">
        <f t="shared" si="27"/>
        <v>33117</v>
      </c>
      <c r="H299" s="89">
        <f>VLOOKUP($A299,[2]MENSAIS!$A$3:$M$1000,8,FALSE)</f>
        <v>0</v>
      </c>
      <c r="I299" s="90">
        <f>VLOOKUP($A299,[2]MENSAIS!$A$3:$M$1000,9,FALSE)</f>
        <v>0</v>
      </c>
      <c r="J299" s="58">
        <f t="shared" ca="1" si="29"/>
        <v>0</v>
      </c>
      <c r="K299" s="94">
        <f t="shared" si="30"/>
        <v>6.9393278912326215</v>
      </c>
      <c r="L299" s="94">
        <f t="shared" si="31"/>
        <v>22.726077556882458</v>
      </c>
      <c r="M299" s="92">
        <v>297</v>
      </c>
      <c r="N299" s="93">
        <f t="shared" si="28"/>
        <v>33117</v>
      </c>
      <c r="O299" s="94">
        <f>IF(N299&gt;$N$2,1,IF(C299=C300,1*O300,C299*O300/VLOOKUP(N299,Moeda!A$3:D$99,4,1)))</f>
        <v>2.8228402113477154E-2</v>
      </c>
    </row>
    <row r="300" spans="1:15" ht="20.100000000000001" customHeight="1" x14ac:dyDescent="0.2">
      <c r="A300" s="95">
        <v>33147</v>
      </c>
      <c r="B300" s="100">
        <f>VLOOKUP($A300,[2]MENSAIS!$A$3:$G$1000,2,FALSE)</f>
        <v>13.71</v>
      </c>
      <c r="C300" s="100">
        <f>VLOOKUP($A300,[2]MENSAIS!$A$3:$G$1000,3,FALSE)</f>
        <v>1.1371</v>
      </c>
      <c r="D300" s="100">
        <f>VLOOKUP($A300,[2]MENSAIS!$A$3:$G$1000,4,FALSE)</f>
        <v>9.0278097451206136</v>
      </c>
      <c r="E300" s="101">
        <f>VLOOKUP($A300,[2]MENSAIS!$A$3:$G$1000,5,FALSE)</f>
        <v>2.5236143151102244E-2</v>
      </c>
      <c r="F300" s="96">
        <f t="shared" ca="1" si="26"/>
        <v>0</v>
      </c>
      <c r="G300" s="93">
        <f t="shared" si="27"/>
        <v>33147</v>
      </c>
      <c r="H300" s="89">
        <f>VLOOKUP($A300,[2]MENSAIS!$A$3:$M$1000,8,FALSE)</f>
        <v>0</v>
      </c>
      <c r="I300" s="90">
        <f>VLOOKUP($A300,[2]MENSAIS!$A$3:$M$1000,9,FALSE)</f>
        <v>0</v>
      </c>
      <c r="J300" s="58">
        <f t="shared" ca="1" si="29"/>
        <v>0</v>
      </c>
      <c r="K300" s="94">
        <f t="shared" si="30"/>
        <v>8.0278097451206136</v>
      </c>
      <c r="L300" s="94">
        <f t="shared" si="31"/>
        <v>18.603925875549372</v>
      </c>
      <c r="M300" s="92">
        <v>298</v>
      </c>
      <c r="N300" s="93">
        <f t="shared" si="28"/>
        <v>33147</v>
      </c>
      <c r="O300" s="94">
        <f>IF(N300&gt;$N$2,1,IF(C300=C301,1*O301,C300*O301/VLOOKUP(N300,Moeda!A$3:D$99,4,1)))</f>
        <v>2.5014091372155208E-2</v>
      </c>
    </row>
    <row r="301" spans="1:15" ht="20.100000000000001" customHeight="1" x14ac:dyDescent="0.2">
      <c r="A301" s="95">
        <v>33178</v>
      </c>
      <c r="B301" s="100">
        <f>VLOOKUP($A301,[2]MENSAIS!$A$3:$G$1000,2,FALSE)</f>
        <v>16.640000000000011</v>
      </c>
      <c r="C301" s="100">
        <f>VLOOKUP($A301,[2]MENSAIS!$A$3:$G$1000,3,FALSE)</f>
        <v>1.1664000000000001</v>
      </c>
      <c r="D301" s="100">
        <f>VLOOKUP($A301,[2]MENSAIS!$A$3:$G$1000,4,FALSE)</f>
        <v>10.530037286708685</v>
      </c>
      <c r="E301" s="101">
        <f>VLOOKUP($A301,[2]MENSAIS!$A$3:$G$1000,5,FALSE)</f>
        <v>2.2193424633807267E-2</v>
      </c>
      <c r="F301" s="96">
        <f t="shared" ca="1" si="26"/>
        <v>0</v>
      </c>
      <c r="G301" s="93">
        <f t="shared" si="27"/>
        <v>33178</v>
      </c>
      <c r="H301" s="89">
        <f>VLOOKUP($A301,[2]MENSAIS!$A$3:$M$1000,8,FALSE)</f>
        <v>0</v>
      </c>
      <c r="I301" s="90">
        <f>VLOOKUP($A301,[2]MENSAIS!$A$3:$M$1000,9,FALSE)</f>
        <v>0</v>
      </c>
      <c r="J301" s="58">
        <f t="shared" ca="1" si="29"/>
        <v>0</v>
      </c>
      <c r="K301" s="94">
        <f t="shared" si="30"/>
        <v>9.5300372867086853</v>
      </c>
      <c r="L301" s="94">
        <f t="shared" si="31"/>
        <v>15.168872253741188</v>
      </c>
      <c r="M301" s="92">
        <v>299</v>
      </c>
      <c r="N301" s="93">
        <f t="shared" si="28"/>
        <v>33178</v>
      </c>
      <c r="O301" s="94">
        <f>IF(N301&gt;$N$2,1,IF(C301=C302,1*O302,C301*O302/VLOOKUP(N301,Moeda!A$3:D$99,4,1)))</f>
        <v>2.1998145609141859E-2</v>
      </c>
    </row>
    <row r="302" spans="1:15" ht="20.100000000000001" customHeight="1" x14ac:dyDescent="0.2">
      <c r="A302" s="95">
        <v>33208</v>
      </c>
      <c r="B302" s="100">
        <f>VLOOKUP($A302,[2]MENSAIS!$A$3:$G$1000,2,FALSE)</f>
        <v>19.389999999999997</v>
      </c>
      <c r="C302" s="100">
        <f>VLOOKUP($A302,[2]MENSAIS!$A$3:$G$1000,3,FALSE)</f>
        <v>1.1939</v>
      </c>
      <c r="D302" s="100">
        <f>VLOOKUP($A302,[2]MENSAIS!$A$3:$G$1000,4,FALSE)</f>
        <v>12.5718115166015</v>
      </c>
      <c r="E302" s="101">
        <f>VLOOKUP($A302,[2]MENSAIS!$A$3:$G$1000,5,FALSE)</f>
        <v>1.9027284494004856E-2</v>
      </c>
      <c r="F302" s="96">
        <f t="shared" ca="1" si="26"/>
        <v>0</v>
      </c>
      <c r="G302" s="93">
        <f t="shared" si="27"/>
        <v>33208</v>
      </c>
      <c r="H302" s="89">
        <f>VLOOKUP($A302,[2]MENSAIS!$A$3:$M$1000,8,FALSE)</f>
        <v>0</v>
      </c>
      <c r="I302" s="90">
        <f>VLOOKUP($A302,[2]MENSAIS!$A$3:$M$1000,9,FALSE)</f>
        <v>0</v>
      </c>
      <c r="J302" s="58">
        <f t="shared" ca="1" si="29"/>
        <v>0</v>
      </c>
      <c r="K302" s="94">
        <f t="shared" si="30"/>
        <v>11.5718115166015</v>
      </c>
      <c r="L302" s="94">
        <f t="shared" si="31"/>
        <v>11.5718115166015</v>
      </c>
      <c r="M302" s="92">
        <v>300</v>
      </c>
      <c r="N302" s="93">
        <f t="shared" si="28"/>
        <v>33208</v>
      </c>
      <c r="O302" s="94">
        <f>IF(N302&gt;$N$2,1,IF(C302=C303,1*O303,C302*O303/VLOOKUP(N302,Moeda!A$3:D$99,4,1)))</f>
        <v>1.8859864205368532E-2</v>
      </c>
    </row>
    <row r="303" spans="1:15" ht="20.100000000000001" customHeight="1" x14ac:dyDescent="0.2">
      <c r="A303" s="95">
        <v>33239</v>
      </c>
      <c r="B303" s="100">
        <f>VLOOKUP($A303,[2]MENSAIS!$A$3:$G$1000,2,FALSE)</f>
        <v>20.209999999999994</v>
      </c>
      <c r="C303" s="100">
        <f>VLOOKUP($A303,[2]MENSAIS!$A$3:$G$1000,3,FALSE)</f>
        <v>1.2020999999999999</v>
      </c>
      <c r="D303" s="100">
        <f>VLOOKUP($A303,[2]MENSAIS!$A$3:$G$1000,4,FALSE)</f>
        <v>1.2020999999999999</v>
      </c>
      <c r="E303" s="101">
        <f>VLOOKUP($A303,[2]MENSAIS!$A$3:$G$1000,5,FALSE)</f>
        <v>1.5937083921605543E-2</v>
      </c>
      <c r="F303" s="96">
        <f t="shared" ca="1" si="26"/>
        <v>0</v>
      </c>
      <c r="G303" s="93">
        <f t="shared" si="27"/>
        <v>33239</v>
      </c>
      <c r="H303" s="89">
        <f>VLOOKUP($A303,[2]MENSAIS!$A$3:$M$1000,8,FALSE)</f>
        <v>0</v>
      </c>
      <c r="I303" s="90">
        <f>VLOOKUP($A303,[2]MENSAIS!$A$3:$M$1000,9,FALSE)</f>
        <v>0</v>
      </c>
      <c r="J303" s="58">
        <f t="shared" ca="1" si="29"/>
        <v>0</v>
      </c>
      <c r="K303" s="94">
        <f t="shared" si="30"/>
        <v>0.20209999999999995</v>
      </c>
      <c r="L303" s="94">
        <f t="shared" si="31"/>
        <v>8.6807216860589733</v>
      </c>
      <c r="M303" s="92">
        <v>301</v>
      </c>
      <c r="N303" s="93">
        <f t="shared" si="28"/>
        <v>33239</v>
      </c>
      <c r="O303" s="94">
        <f>IF(N303&gt;$N$2,1,IF(C303=C304,1*O304,C303*O304/VLOOKUP(N303,Moeda!A$3:D$99,4,1)))</f>
        <v>1.5796854179888208E-2</v>
      </c>
    </row>
    <row r="304" spans="1:15" ht="20.100000000000001" customHeight="1" x14ac:dyDescent="0.2">
      <c r="A304" s="95">
        <v>33270</v>
      </c>
      <c r="B304" s="100">
        <f>VLOOKUP($A304,[2]MENSAIS!$A$3:$G$1000,2,FALSE)</f>
        <v>7.0000000000000062</v>
      </c>
      <c r="C304" s="100">
        <f>VLOOKUP($A304,[2]MENSAIS!$A$3:$G$1000,3,FALSE)</f>
        <v>1.07</v>
      </c>
      <c r="D304" s="100">
        <f>VLOOKUP($A304,[2]MENSAIS!$A$3:$G$1000,4,FALSE)</f>
        <v>1.2862469999999999</v>
      </c>
      <c r="E304" s="101">
        <f>VLOOKUP($A304,[2]MENSAIS!$A$3:$G$1000,5,FALSE)</f>
        <v>1.3257702288998871E-2</v>
      </c>
      <c r="F304" s="96">
        <f t="shared" ca="1" si="26"/>
        <v>0</v>
      </c>
      <c r="G304" s="93">
        <f t="shared" si="27"/>
        <v>33270</v>
      </c>
      <c r="H304" s="89" t="str">
        <f>VLOOKUP($A304,[2]MENSAIS!$A$3:$M$1000,8,FALSE)</f>
        <v>Lei 8.177/1991</v>
      </c>
      <c r="I304" s="90" t="str">
        <f>VLOOKUP($A304,[2]MENSAIS!$A$3:$M$1000,9,FALSE)</f>
        <v xml:space="preserve">Criação da TR como índice de correção monetária. 
Índice pós-fixado. </v>
      </c>
      <c r="J304" s="58">
        <f t="shared" ca="1" si="29"/>
        <v>0</v>
      </c>
      <c r="K304" s="94">
        <f t="shared" si="30"/>
        <v>0.28624699999999992</v>
      </c>
      <c r="L304" s="94">
        <f t="shared" si="31"/>
        <v>4.9951222387331295</v>
      </c>
      <c r="M304" s="92">
        <v>302</v>
      </c>
      <c r="N304" s="93">
        <f t="shared" si="28"/>
        <v>33270</v>
      </c>
      <c r="O304" s="94">
        <f>IF(N304&gt;$N$2,1,IF(C304=C305,1*O305,C304*O305/VLOOKUP(N304,Moeda!A$3:D$99,4,1)))</f>
        <v>1.314104831535497E-2</v>
      </c>
    </row>
    <row r="305" spans="1:15" ht="20.100000000000001" customHeight="1" x14ac:dyDescent="0.2">
      <c r="A305" s="95">
        <v>33298</v>
      </c>
      <c r="B305" s="100">
        <f>VLOOKUP($A305,[2]MENSAIS!$A$3:$G$1000,2,FALSE)</f>
        <v>8.4999999999999964</v>
      </c>
      <c r="C305" s="100">
        <f>VLOOKUP($A305,[2]MENSAIS!$A$3:$G$1000,3,FALSE)</f>
        <v>1.085</v>
      </c>
      <c r="D305" s="100">
        <f>VLOOKUP($A305,[2]MENSAIS!$A$3:$G$1000,4,FALSE)</f>
        <v>1.3955779949999998</v>
      </c>
      <c r="E305" s="101">
        <f>VLOOKUP($A305,[2]MENSAIS!$A$3:$G$1000,5,FALSE)</f>
        <v>1.2390375971026981E-2</v>
      </c>
      <c r="F305" s="96">
        <f t="shared" ca="1" si="26"/>
        <v>0</v>
      </c>
      <c r="G305" s="93">
        <f t="shared" si="27"/>
        <v>33298</v>
      </c>
      <c r="H305" s="89">
        <f>VLOOKUP($A305,[2]MENSAIS!$A$3:$M$1000,8,FALSE)</f>
        <v>0</v>
      </c>
      <c r="I305" s="90">
        <f>VLOOKUP($A305,[2]MENSAIS!$A$3:$M$1000,9,FALSE)</f>
        <v>0</v>
      </c>
      <c r="J305" s="58">
        <f t="shared" ca="1" si="29"/>
        <v>0</v>
      </c>
      <c r="K305" s="94">
        <f t="shared" si="30"/>
        <v>0.39557799499999979</v>
      </c>
      <c r="L305" s="94">
        <f t="shared" si="31"/>
        <v>2.5290297466500897</v>
      </c>
      <c r="M305" s="92">
        <v>303</v>
      </c>
      <c r="N305" s="93">
        <f t="shared" si="28"/>
        <v>33298</v>
      </c>
      <c r="O305" s="94">
        <f>IF(N305&gt;$N$2,1,IF(C305=C306,1*O306,C305*O306/VLOOKUP(N305,Moeda!A$3:D$99,4,1)))</f>
        <v>1.2281353565752308E-2</v>
      </c>
    </row>
    <row r="306" spans="1:15" ht="20.100000000000001" customHeight="1" x14ac:dyDescent="0.2">
      <c r="A306" s="95">
        <v>33329</v>
      </c>
      <c r="B306" s="100">
        <f>VLOOKUP($A306,[2]MENSAIS!$A$3:$G$1000,2,FALSE)</f>
        <v>8.9299950000000017</v>
      </c>
      <c r="C306" s="100">
        <f>VLOOKUP($A306,[2]MENSAIS!$A$3:$G$1000,3,FALSE)</f>
        <v>1.08929995</v>
      </c>
      <c r="D306" s="100">
        <f>VLOOKUP($A306,[2]MENSAIS!$A$3:$G$1000,4,FALSE)</f>
        <v>1.5202030401746001</v>
      </c>
      <c r="E306" s="101">
        <f>VLOOKUP($A306,[2]MENSAIS!$A$3:$G$1000,5,FALSE)</f>
        <v>1.1419701355785237E-2</v>
      </c>
      <c r="F306" s="96">
        <f t="shared" ca="1" si="26"/>
        <v>0</v>
      </c>
      <c r="G306" s="93">
        <f t="shared" si="27"/>
        <v>33329</v>
      </c>
      <c r="H306" s="89">
        <f>VLOOKUP($A306,[2]MENSAIS!$A$3:$M$1000,8,FALSE)</f>
        <v>0</v>
      </c>
      <c r="I306" s="90">
        <f>VLOOKUP($A306,[2]MENSAIS!$A$3:$M$1000,9,FALSE)</f>
        <v>0</v>
      </c>
      <c r="J306" s="58">
        <f t="shared" ca="1" si="29"/>
        <v>0</v>
      </c>
      <c r="K306" s="94">
        <f t="shared" si="30"/>
        <v>0.52020304017460006</v>
      </c>
      <c r="L306" s="94">
        <f t="shared" si="31"/>
        <v>2.8441719265744556</v>
      </c>
      <c r="M306" s="92">
        <v>304</v>
      </c>
      <c r="N306" s="93">
        <f t="shared" si="28"/>
        <v>33329</v>
      </c>
      <c r="O306" s="94">
        <f>IF(N306&gt;$N$2,1,IF(C306=C307,1*O307,C306*O307/VLOOKUP(N306,Moeda!A$3:D$99,4,1)))</f>
        <v>1.1319219876269408E-2</v>
      </c>
    </row>
    <row r="307" spans="1:15" ht="20.100000000000001" customHeight="1" x14ac:dyDescent="0.2">
      <c r="A307" s="95">
        <v>33359</v>
      </c>
      <c r="B307" s="100">
        <f>VLOOKUP($A307,[2]MENSAIS!$A$3:$G$1000,2,FALSE)</f>
        <v>8.9900000000000091</v>
      </c>
      <c r="C307" s="100">
        <f>VLOOKUP($A307,[2]MENSAIS!$A$3:$G$1000,3,FALSE)</f>
        <v>1.0899000000000001</v>
      </c>
      <c r="D307" s="100">
        <f>VLOOKUP($A307,[2]MENSAIS!$A$3:$G$1000,4,FALSE)</f>
        <v>1.6568692934862967</v>
      </c>
      <c r="E307" s="101">
        <f>VLOOKUP($A307,[2]MENSAIS!$A$3:$G$1000,5,FALSE)</f>
        <v>1.0483523253430093E-2</v>
      </c>
      <c r="F307" s="96">
        <f t="shared" ca="1" si="26"/>
        <v>0</v>
      </c>
      <c r="G307" s="93">
        <f t="shared" si="27"/>
        <v>33359</v>
      </c>
      <c r="H307" s="89">
        <f>VLOOKUP($A307,[2]MENSAIS!$A$3:$M$1000,8,FALSE)</f>
        <v>0</v>
      </c>
      <c r="I307" s="90">
        <f>VLOOKUP($A307,[2]MENSAIS!$A$3:$M$1000,9,FALSE)</f>
        <v>0</v>
      </c>
      <c r="J307" s="58">
        <f t="shared" ca="1" si="29"/>
        <v>0</v>
      </c>
      <c r="K307" s="94">
        <f t="shared" si="30"/>
        <v>0.65686929348629675</v>
      </c>
      <c r="L307" s="94">
        <f t="shared" si="31"/>
        <v>2.9758616272286003</v>
      </c>
      <c r="M307" s="92">
        <v>305</v>
      </c>
      <c r="N307" s="93">
        <f t="shared" si="28"/>
        <v>33359</v>
      </c>
      <c r="O307" s="94">
        <f>IF(N307&gt;$N$2,1,IF(C307=C308,1*O308,C307*O308/VLOOKUP(N307,Moeda!A$3:D$99,4,1)))</f>
        <v>1.0391279166284188E-2</v>
      </c>
    </row>
    <row r="308" spans="1:15" ht="20.100000000000001" customHeight="1" x14ac:dyDescent="0.2">
      <c r="A308" s="95">
        <v>33390</v>
      </c>
      <c r="B308" s="100">
        <f>VLOOKUP($A308,[2]MENSAIS!$A$3:$G$1000,2,FALSE)</f>
        <v>9.4000000000000092</v>
      </c>
      <c r="C308" s="100">
        <f>VLOOKUP($A308,[2]MENSAIS!$A$3:$G$1000,3,FALSE)</f>
        <v>1.0940000000000001</v>
      </c>
      <c r="D308" s="100">
        <f>VLOOKUP($A308,[2]MENSAIS!$A$3:$G$1000,4,FALSE)</f>
        <v>1.8126150070740088</v>
      </c>
      <c r="E308" s="101">
        <f>VLOOKUP($A308,[2]MENSAIS!$A$3:$G$1000,5,FALSE)</f>
        <v>9.6187936998165819E-3</v>
      </c>
      <c r="F308" s="96">
        <f t="shared" ca="1" si="26"/>
        <v>0</v>
      </c>
      <c r="G308" s="93">
        <f t="shared" si="27"/>
        <v>33390</v>
      </c>
      <c r="H308" s="89">
        <f>VLOOKUP($A308,[2]MENSAIS!$A$3:$M$1000,8,FALSE)</f>
        <v>0</v>
      </c>
      <c r="I308" s="90">
        <f>VLOOKUP($A308,[2]MENSAIS!$A$3:$M$1000,9,FALSE)</f>
        <v>0</v>
      </c>
      <c r="J308" s="58">
        <f t="shared" ca="1" si="29"/>
        <v>0</v>
      </c>
      <c r="K308" s="94">
        <f t="shared" si="30"/>
        <v>0.8126150070740088</v>
      </c>
      <c r="L308" s="94">
        <f t="shared" si="31"/>
        <v>2.9682443391917603</v>
      </c>
      <c r="M308" s="92">
        <v>306</v>
      </c>
      <c r="N308" s="93">
        <f t="shared" si="28"/>
        <v>33390</v>
      </c>
      <c r="O308" s="94">
        <f>IF(N308&gt;$N$2,1,IF(C308=C309,1*O309,C308*O309/VLOOKUP(N308,Moeda!A$3:D$99,4,1)))</f>
        <v>9.5341583322178063E-3</v>
      </c>
    </row>
    <row r="309" spans="1:15" ht="20.100000000000001" customHeight="1" x14ac:dyDescent="0.2">
      <c r="A309" s="95">
        <v>33420</v>
      </c>
      <c r="B309" s="100">
        <f>VLOOKUP($A309,[2]MENSAIS!$A$3:$G$1000,2,FALSE)</f>
        <v>10.050000000000004</v>
      </c>
      <c r="C309" s="100">
        <f>VLOOKUP($A309,[2]MENSAIS!$A$3:$G$1000,3,FALSE)</f>
        <v>1.1005</v>
      </c>
      <c r="D309" s="100">
        <f>VLOOKUP($A309,[2]MENSAIS!$A$3:$G$1000,4,FALSE)</f>
        <v>1.9947828152849467</v>
      </c>
      <c r="E309" s="101">
        <f>VLOOKUP($A309,[2]MENSAIS!$A$3:$G$1000,5,FALSE)</f>
        <v>8.7923159961760342E-3</v>
      </c>
      <c r="F309" s="96">
        <f t="shared" ca="1" si="26"/>
        <v>0</v>
      </c>
      <c r="G309" s="93">
        <f t="shared" si="27"/>
        <v>33420</v>
      </c>
      <c r="H309" s="89">
        <f>VLOOKUP($A309,[2]MENSAIS!$A$3:$M$1000,8,FALSE)</f>
        <v>0</v>
      </c>
      <c r="I309" s="90">
        <f>VLOOKUP($A309,[2]MENSAIS!$A$3:$M$1000,9,FALSE)</f>
        <v>0</v>
      </c>
      <c r="J309" s="58">
        <f t="shared" ca="1" si="29"/>
        <v>0</v>
      </c>
      <c r="K309" s="94">
        <f t="shared" si="30"/>
        <v>0.99478281528494672</v>
      </c>
      <c r="L309" s="94">
        <f t="shared" si="31"/>
        <v>2.9417392321333451</v>
      </c>
      <c r="M309" s="92">
        <v>307</v>
      </c>
      <c r="N309" s="93">
        <f t="shared" si="28"/>
        <v>33420</v>
      </c>
      <c r="O309" s="94">
        <f>IF(N309&gt;$N$2,1,IF(C309=C310,1*O310,C309*O310/VLOOKUP(N309,Moeda!A$3:D$99,4,1)))</f>
        <v>8.7149527716798951E-3</v>
      </c>
    </row>
    <row r="310" spans="1:15" ht="20.100000000000001" customHeight="1" x14ac:dyDescent="0.2">
      <c r="A310" s="95">
        <v>33451</v>
      </c>
      <c r="B310" s="100">
        <f>VLOOKUP($A310,[2]MENSAIS!$A$3:$G$1000,2,FALSE)</f>
        <v>11.949999999999994</v>
      </c>
      <c r="C310" s="100">
        <f>VLOOKUP($A310,[2]MENSAIS!$A$3:$G$1000,3,FALSE)</f>
        <v>1.1194999999999999</v>
      </c>
      <c r="D310" s="100">
        <f>VLOOKUP($A310,[2]MENSAIS!$A$3:$G$1000,4,FALSE)</f>
        <v>2.2331593617114978</v>
      </c>
      <c r="E310" s="101">
        <f>VLOOKUP($A310,[2]MENSAIS!$A$3:$G$1000,5,FALSE)</f>
        <v>7.9893830042490083E-3</v>
      </c>
      <c r="F310" s="96">
        <f t="shared" ca="1" si="26"/>
        <v>0</v>
      </c>
      <c r="G310" s="93">
        <f t="shared" si="27"/>
        <v>33451</v>
      </c>
      <c r="H310" s="89">
        <f>VLOOKUP($A310,[2]MENSAIS!$A$3:$M$1000,8,FALSE)</f>
        <v>0</v>
      </c>
      <c r="I310" s="90">
        <f>VLOOKUP($A310,[2]MENSAIS!$A$3:$M$1000,9,FALSE)</f>
        <v>0</v>
      </c>
      <c r="J310" s="58">
        <f t="shared" ca="1" si="29"/>
        <v>0</v>
      </c>
      <c r="K310" s="94">
        <f t="shared" si="30"/>
        <v>1.2331593617114978</v>
      </c>
      <c r="L310" s="94">
        <f t="shared" si="31"/>
        <v>2.9905743085307286</v>
      </c>
      <c r="M310" s="92">
        <v>308</v>
      </c>
      <c r="N310" s="93">
        <f t="shared" si="28"/>
        <v>33451</v>
      </c>
      <c r="O310" s="94">
        <f>IF(N310&gt;$N$2,1,IF(C310=C311,1*O311,C310*O311/VLOOKUP(N310,Moeda!A$3:D$99,4,1)))</f>
        <v>7.9190847539117627E-3</v>
      </c>
    </row>
    <row r="311" spans="1:15" ht="20.100000000000001" customHeight="1" x14ac:dyDescent="0.2">
      <c r="A311" s="95">
        <v>33482</v>
      </c>
      <c r="B311" s="100">
        <f>VLOOKUP($A311,[2]MENSAIS!$A$3:$G$1000,2,FALSE)</f>
        <v>16.779999999999994</v>
      </c>
      <c r="C311" s="100">
        <f>VLOOKUP($A311,[2]MENSAIS!$A$3:$G$1000,3,FALSE)</f>
        <v>1.1677999999999999</v>
      </c>
      <c r="D311" s="100">
        <f>VLOOKUP($A311,[2]MENSAIS!$A$3:$G$1000,4,FALSE)</f>
        <v>2.6078835026066871</v>
      </c>
      <c r="E311" s="101">
        <f>VLOOKUP($A311,[2]MENSAIS!$A$3:$G$1000,5,FALSE)</f>
        <v>7.136563648279597E-3</v>
      </c>
      <c r="F311" s="96">
        <f t="shared" ca="1" si="26"/>
        <v>0</v>
      </c>
      <c r="G311" s="93">
        <f t="shared" si="27"/>
        <v>33482</v>
      </c>
      <c r="H311" s="89">
        <f>VLOOKUP($A311,[2]MENSAIS!$A$3:$M$1000,8,FALSE)</f>
        <v>0</v>
      </c>
      <c r="I311" s="90">
        <f>VLOOKUP($A311,[2]MENSAIS!$A$3:$M$1000,9,FALSE)</f>
        <v>0</v>
      </c>
      <c r="J311" s="58">
        <f t="shared" ca="1" si="29"/>
        <v>0</v>
      </c>
      <c r="K311" s="94">
        <f t="shared" si="30"/>
        <v>1.6078835026066871</v>
      </c>
      <c r="L311" s="94">
        <f t="shared" si="31"/>
        <v>3.1295460146231138</v>
      </c>
      <c r="M311" s="92">
        <v>309</v>
      </c>
      <c r="N311" s="93">
        <f t="shared" si="28"/>
        <v>33482</v>
      </c>
      <c r="O311" s="94">
        <f>IF(N311&gt;$N$2,1,IF(C311=C312,1*O312,C311*O312/VLOOKUP(N311,Moeda!A$3:D$99,4,1)))</f>
        <v>7.0737693201534287E-3</v>
      </c>
    </row>
    <row r="312" spans="1:15" ht="20.100000000000001" customHeight="1" x14ac:dyDescent="0.2">
      <c r="A312" s="95">
        <v>33512</v>
      </c>
      <c r="B312" s="100">
        <f>VLOOKUP($A312,[2]MENSAIS!$A$3:$G$1000,2,FALSE)</f>
        <v>19.77</v>
      </c>
      <c r="C312" s="100">
        <f>VLOOKUP($A312,[2]MENSAIS!$A$3:$G$1000,3,FALSE)</f>
        <v>1.1977</v>
      </c>
      <c r="D312" s="100">
        <f>VLOOKUP($A312,[2]MENSAIS!$A$3:$G$1000,4,FALSE)</f>
        <v>3.1234620710720291</v>
      </c>
      <c r="E312" s="101">
        <f>VLOOKUP($A312,[2]MENSAIS!$A$3:$G$1000,5,FALSE)</f>
        <v>6.1111180409998264E-3</v>
      </c>
      <c r="F312" s="96">
        <f t="shared" ca="1" si="26"/>
        <v>0</v>
      </c>
      <c r="G312" s="93">
        <f t="shared" si="27"/>
        <v>33512</v>
      </c>
      <c r="H312" s="89">
        <f>VLOOKUP($A312,[2]MENSAIS!$A$3:$M$1000,8,FALSE)</f>
        <v>0</v>
      </c>
      <c r="I312" s="90">
        <f>VLOOKUP($A312,[2]MENSAIS!$A$3:$M$1000,9,FALSE)</f>
        <v>0</v>
      </c>
      <c r="J312" s="58">
        <f t="shared" ca="1" si="29"/>
        <v>0</v>
      </c>
      <c r="K312" s="94">
        <f t="shared" si="30"/>
        <v>2.1234620710720291</v>
      </c>
      <c r="L312" s="94">
        <f t="shared" si="31"/>
        <v>3.3496238340639373</v>
      </c>
      <c r="M312" s="92">
        <v>310</v>
      </c>
      <c r="N312" s="93">
        <f t="shared" si="28"/>
        <v>33512</v>
      </c>
      <c r="O312" s="94">
        <f>IF(N312&gt;$N$2,1,IF(C312=C313,1*O313,C312*O313/VLOOKUP(N312,Moeda!A$3:D$99,4,1)))</f>
        <v>6.0573465663242244E-3</v>
      </c>
    </row>
    <row r="313" spans="1:15" ht="20.100000000000001" customHeight="1" x14ac:dyDescent="0.2">
      <c r="A313" s="95">
        <v>33543</v>
      </c>
      <c r="B313" s="100">
        <f>VLOOKUP($A313,[2]MENSAIS!$A$3:$G$1000,2,FALSE)</f>
        <v>30.519999999999992</v>
      </c>
      <c r="C313" s="100">
        <f>VLOOKUP($A313,[2]MENSAIS!$A$3:$G$1000,3,FALSE)</f>
        <v>1.3051999999999999</v>
      </c>
      <c r="D313" s="100">
        <f>VLOOKUP($A313,[2]MENSAIS!$A$3:$G$1000,4,FALSE)</f>
        <v>4.0767426951632117</v>
      </c>
      <c r="E313" s="101">
        <f>VLOOKUP($A313,[2]MENSAIS!$A$3:$G$1000,5,FALSE)</f>
        <v>5.1023779251898023E-3</v>
      </c>
      <c r="F313" s="96">
        <f t="shared" ca="1" si="26"/>
        <v>0</v>
      </c>
      <c r="G313" s="93">
        <f t="shared" si="27"/>
        <v>33543</v>
      </c>
      <c r="H313" s="89">
        <f>VLOOKUP($A313,[2]MENSAIS!$A$3:$M$1000,8,FALSE)</f>
        <v>0</v>
      </c>
      <c r="I313" s="90">
        <f>VLOOKUP($A313,[2]MENSAIS!$A$3:$M$1000,9,FALSE)</f>
        <v>0</v>
      </c>
      <c r="J313" s="58">
        <f t="shared" ca="1" si="29"/>
        <v>0</v>
      </c>
      <c r="K313" s="94">
        <f t="shared" si="30"/>
        <v>3.0767426951632117</v>
      </c>
      <c r="L313" s="94">
        <f t="shared" si="31"/>
        <v>3.867223103755359</v>
      </c>
      <c r="M313" s="92">
        <v>311</v>
      </c>
      <c r="N313" s="93">
        <f t="shared" si="28"/>
        <v>33543</v>
      </c>
      <c r="O313" s="94">
        <f>IF(N313&gt;$N$2,1,IF(C313=C314,1*O314,C313*O314/VLOOKUP(N313,Moeda!A$3:D$99,4,1)))</f>
        <v>5.0574823130368407E-3</v>
      </c>
    </row>
    <row r="314" spans="1:15" ht="20.100000000000001" customHeight="1" x14ac:dyDescent="0.2">
      <c r="A314" s="95">
        <v>33573</v>
      </c>
      <c r="B314" s="100">
        <f>VLOOKUP($A314,[2]MENSAIS!$A$3:$G$1000,2,FALSE)</f>
        <v>28.420003000000005</v>
      </c>
      <c r="C314" s="100">
        <f>VLOOKUP($A314,[2]MENSAIS!$A$3:$G$1000,3,FALSE)</f>
        <v>1.28420003</v>
      </c>
      <c r="D314" s="100">
        <f>VLOOKUP($A314,[2]MENSAIS!$A$3:$G$1000,4,FALSE)</f>
        <v>5.2353530914308779</v>
      </c>
      <c r="E314" s="101">
        <f>VLOOKUP($A314,[2]MENSAIS!$A$3:$G$1000,5,FALSE)</f>
        <v>3.9092690202189723E-3</v>
      </c>
      <c r="F314" s="96">
        <f t="shared" ca="1" si="26"/>
        <v>0</v>
      </c>
      <c r="G314" s="93">
        <f t="shared" si="27"/>
        <v>33573</v>
      </c>
      <c r="H314" s="89">
        <f>VLOOKUP($A314,[2]MENSAIS!$A$3:$M$1000,8,FALSE)</f>
        <v>0</v>
      </c>
      <c r="I314" s="90">
        <f>VLOOKUP($A314,[2]MENSAIS!$A$3:$M$1000,9,FALSE)</f>
        <v>0</v>
      </c>
      <c r="J314" s="58">
        <f t="shared" ca="1" si="29"/>
        <v>0</v>
      </c>
      <c r="K314" s="94">
        <f t="shared" si="30"/>
        <v>4.2353530914308779</v>
      </c>
      <c r="L314" s="94">
        <f t="shared" si="31"/>
        <v>4.2353530914308779</v>
      </c>
      <c r="M314" s="92">
        <v>312</v>
      </c>
      <c r="N314" s="93">
        <f t="shared" si="28"/>
        <v>33573</v>
      </c>
      <c r="O314" s="94">
        <f>IF(N314&gt;$N$2,1,IF(C314=C315,1*O315,C314*O315/VLOOKUP(N314,Moeda!A$3:D$99,4,1)))</f>
        <v>3.8748715239326089E-3</v>
      </c>
    </row>
    <row r="315" spans="1:15" ht="20.100000000000001" customHeight="1" x14ac:dyDescent="0.2">
      <c r="A315" s="95">
        <v>33604</v>
      </c>
      <c r="B315" s="100">
        <f>VLOOKUP($A315,[2]MENSAIS!$A$3:$G$1000,2,FALSE)</f>
        <v>25.47999999999999</v>
      </c>
      <c r="C315" s="100">
        <f>VLOOKUP($A315,[2]MENSAIS!$A$3:$G$1000,3,FALSE)</f>
        <v>1.2547999999999999</v>
      </c>
      <c r="D315" s="100">
        <f>VLOOKUP($A315,[2]MENSAIS!$A$3:$G$1000,4,FALSE)</f>
        <v>1.2547999999999999</v>
      </c>
      <c r="E315" s="101">
        <f>VLOOKUP($A315,[2]MENSAIS!$A$3:$G$1000,5,FALSE)</f>
        <v>3.0441278063347904E-3</v>
      </c>
      <c r="F315" s="96">
        <f t="shared" ca="1" si="26"/>
        <v>0</v>
      </c>
      <c r="G315" s="93">
        <f t="shared" si="27"/>
        <v>33604</v>
      </c>
      <c r="H315" s="89">
        <f>VLOOKUP($A315,[2]MENSAIS!$A$3:$M$1000,8,FALSE)</f>
        <v>0</v>
      </c>
      <c r="I315" s="90">
        <f>VLOOKUP($A315,[2]MENSAIS!$A$3:$M$1000,9,FALSE)</f>
        <v>0</v>
      </c>
      <c r="J315" s="58">
        <f t="shared" ca="1" si="29"/>
        <v>0</v>
      </c>
      <c r="K315" s="94">
        <f t="shared" si="30"/>
        <v>0.25479999999999992</v>
      </c>
      <c r="L315" s="94">
        <f t="shared" si="31"/>
        <v>4.4648706922281551</v>
      </c>
      <c r="M315" s="92">
        <v>313</v>
      </c>
      <c r="N315" s="93">
        <f t="shared" si="28"/>
        <v>33604</v>
      </c>
      <c r="O315" s="94">
        <f>IF(N315&gt;$N$2,1,IF(C315=C316,1*O316,C315*O316/VLOOKUP(N315,Moeda!A$3:D$99,4,1)))</f>
        <v>3.0173426517772382E-3</v>
      </c>
    </row>
    <row r="316" spans="1:15" ht="20.100000000000001" customHeight="1" x14ac:dyDescent="0.2">
      <c r="A316" s="95">
        <v>33635</v>
      </c>
      <c r="B316" s="100">
        <f>VLOOKUP($A316,[2]MENSAIS!$A$3:$G$1000,2,FALSE)</f>
        <v>25.610002000000009</v>
      </c>
      <c r="C316" s="100">
        <f>VLOOKUP($A316,[2]MENSAIS!$A$3:$G$1000,3,FALSE)</f>
        <v>1.2561000200000001</v>
      </c>
      <c r="D316" s="100">
        <f>VLOOKUP($A316,[2]MENSAIS!$A$3:$G$1000,4,FALSE)</f>
        <v>1.5761543050960001</v>
      </c>
      <c r="E316" s="101">
        <f>VLOOKUP($A316,[2]MENSAIS!$A$3:$G$1000,5,FALSE)</f>
        <v>2.4259864570726733E-3</v>
      </c>
      <c r="F316" s="96">
        <f t="shared" ca="1" si="26"/>
        <v>0</v>
      </c>
      <c r="G316" s="93">
        <f t="shared" si="27"/>
        <v>33635</v>
      </c>
      <c r="H316" s="89">
        <f>VLOOKUP($A316,[2]MENSAIS!$A$3:$M$1000,8,FALSE)</f>
        <v>0</v>
      </c>
      <c r="I316" s="90">
        <f>VLOOKUP($A316,[2]MENSAIS!$A$3:$M$1000,9,FALSE)</f>
        <v>0</v>
      </c>
      <c r="J316" s="58">
        <f t="shared" ca="1" si="29"/>
        <v>0</v>
      </c>
      <c r="K316" s="94">
        <f t="shared" si="30"/>
        <v>0.57615430509600007</v>
      </c>
      <c r="L316" s="94">
        <f t="shared" si="31"/>
        <v>5.4153497063599998</v>
      </c>
      <c r="M316" s="92">
        <v>314</v>
      </c>
      <c r="N316" s="93">
        <f t="shared" si="28"/>
        <v>33635</v>
      </c>
      <c r="O316" s="94">
        <f>IF(N316&gt;$N$2,1,IF(C316=C317,1*O317,C316*O317/VLOOKUP(N316,Moeda!A$3:D$99,4,1)))</f>
        <v>2.4046403026595779E-3</v>
      </c>
    </row>
    <row r="317" spans="1:15" ht="20.100000000000001" customHeight="1" x14ac:dyDescent="0.2">
      <c r="A317" s="95">
        <v>33664</v>
      </c>
      <c r="B317" s="100">
        <f>VLOOKUP($A317,[2]MENSAIS!$A$3:$G$1000,2,FALSE)</f>
        <v>24.270005999999999</v>
      </c>
      <c r="C317" s="100">
        <f>VLOOKUP($A317,[2]MENSAIS!$A$3:$G$1000,3,FALSE)</f>
        <v>1.24270006</v>
      </c>
      <c r="D317" s="100">
        <f>VLOOKUP($A317,[2]MENSAIS!$A$3:$G$1000,4,FALSE)</f>
        <v>1.9586870495120576</v>
      </c>
      <c r="E317" s="101">
        <f>VLOOKUP($A317,[2]MENSAIS!$A$3:$G$1000,5,FALSE)</f>
        <v>1.9313640780554027E-3</v>
      </c>
      <c r="F317" s="96">
        <f t="shared" ca="1" si="26"/>
        <v>0</v>
      </c>
      <c r="G317" s="93">
        <f t="shared" si="27"/>
        <v>33664</v>
      </c>
      <c r="H317" s="89">
        <f>VLOOKUP($A317,[2]MENSAIS!$A$3:$M$1000,8,FALSE)</f>
        <v>0</v>
      </c>
      <c r="I317" s="90">
        <f>VLOOKUP($A317,[2]MENSAIS!$A$3:$M$1000,9,FALSE)</f>
        <v>0</v>
      </c>
      <c r="J317" s="58">
        <f t="shared" ca="1" si="29"/>
        <v>0</v>
      </c>
      <c r="K317" s="94">
        <f t="shared" si="30"/>
        <v>0.95868704951205763</v>
      </c>
      <c r="L317" s="94">
        <f t="shared" si="31"/>
        <v>6.3477930553129518</v>
      </c>
      <c r="M317" s="92">
        <v>315</v>
      </c>
      <c r="N317" s="93">
        <f t="shared" si="28"/>
        <v>33664</v>
      </c>
      <c r="O317" s="94">
        <f>IF(N317&gt;$N$2,1,IF(C317=C318,1*O318,C317*O318/VLOOKUP(N317,Moeda!A$3:D$99,4,1)))</f>
        <v>1.9143700854805956E-3</v>
      </c>
    </row>
    <row r="318" spans="1:15" ht="20.100000000000001" customHeight="1" x14ac:dyDescent="0.2">
      <c r="A318" s="95">
        <v>33695</v>
      </c>
      <c r="B318" s="100">
        <f>VLOOKUP($A318,[2]MENSAIS!$A$3:$G$1000,2,FALSE)</f>
        <v>21.079995999999991</v>
      </c>
      <c r="C318" s="100">
        <f>VLOOKUP($A318,[2]MENSAIS!$A$3:$G$1000,3,FALSE)</f>
        <v>1.2107999599999999</v>
      </c>
      <c r="D318" s="100">
        <f>VLOOKUP($A318,[2]MENSAIS!$A$3:$G$1000,4,FALSE)</f>
        <v>2.371578201201717</v>
      </c>
      <c r="E318" s="101">
        <f>VLOOKUP($A318,[2]MENSAIS!$A$3:$G$1000,5,FALSE)</f>
        <v>1.554167526197273E-3</v>
      </c>
      <c r="F318" s="96">
        <f t="shared" ca="1" si="26"/>
        <v>0</v>
      </c>
      <c r="G318" s="93">
        <f t="shared" si="27"/>
        <v>33695</v>
      </c>
      <c r="H318" s="89">
        <f>VLOOKUP($A318,[2]MENSAIS!$A$3:$M$1000,8,FALSE)</f>
        <v>0</v>
      </c>
      <c r="I318" s="90">
        <f>VLOOKUP($A318,[2]MENSAIS!$A$3:$M$1000,9,FALSE)</f>
        <v>0</v>
      </c>
      <c r="J318" s="58">
        <f t="shared" ca="1" si="29"/>
        <v>0</v>
      </c>
      <c r="K318" s="94">
        <f t="shared" si="30"/>
        <v>1.371578201201717</v>
      </c>
      <c r="L318" s="94">
        <f t="shared" si="31"/>
        <v>7.1673624766632926</v>
      </c>
      <c r="M318" s="92">
        <v>316</v>
      </c>
      <c r="N318" s="93">
        <f t="shared" si="28"/>
        <v>33695</v>
      </c>
      <c r="O318" s="94">
        <f>IF(N318&gt;$N$2,1,IF(C318=C319,1*O319,C318*O319/VLOOKUP(N318,Moeda!A$3:D$99,4,1)))</f>
        <v>1.5404924704683731E-3</v>
      </c>
    </row>
    <row r="319" spans="1:15" ht="20.100000000000001" customHeight="1" x14ac:dyDescent="0.2">
      <c r="A319" s="95">
        <v>33725</v>
      </c>
      <c r="B319" s="100">
        <f>VLOOKUP($A319,[2]MENSAIS!$A$3:$G$1000,2,FALSE)</f>
        <v>19.809996999999989</v>
      </c>
      <c r="C319" s="100">
        <f>VLOOKUP($A319,[2]MENSAIS!$A$3:$G$1000,3,FALSE)</f>
        <v>1.1980999699999999</v>
      </c>
      <c r="D319" s="100">
        <f>VLOOKUP($A319,[2]MENSAIS!$A$3:$G$1000,4,FALSE)</f>
        <v>2.841387771712431</v>
      </c>
      <c r="E319" s="101">
        <f>VLOOKUP($A319,[2]MENSAIS!$A$3:$G$1000,5,FALSE)</f>
        <v>1.2835873616953812E-3</v>
      </c>
      <c r="F319" s="96">
        <f t="shared" ca="1" si="26"/>
        <v>0</v>
      </c>
      <c r="G319" s="93">
        <f t="shared" si="27"/>
        <v>33725</v>
      </c>
      <c r="H319" s="89">
        <f>VLOOKUP($A319,[2]MENSAIS!$A$3:$M$1000,8,FALSE)</f>
        <v>0</v>
      </c>
      <c r="I319" s="90">
        <f>VLOOKUP($A319,[2]MENSAIS!$A$3:$M$1000,9,FALSE)</f>
        <v>0</v>
      </c>
      <c r="J319" s="58">
        <f t="shared" ca="1" si="29"/>
        <v>0</v>
      </c>
      <c r="K319" s="94">
        <f t="shared" si="30"/>
        <v>1.841387771712431</v>
      </c>
      <c r="L319" s="94">
        <f t="shared" si="31"/>
        <v>7.9781784918519261</v>
      </c>
      <c r="M319" s="92">
        <v>317</v>
      </c>
      <c r="N319" s="93">
        <f t="shared" si="28"/>
        <v>33725</v>
      </c>
      <c r="O319" s="94">
        <f>IF(N319&gt;$N$2,1,IF(C319=C320,1*O320,C319*O320/VLOOKUP(N319,Moeda!A$3:D$99,4,1)))</f>
        <v>1.2722931296333816E-3</v>
      </c>
    </row>
    <row r="320" spans="1:15" ht="20.100000000000001" customHeight="1" x14ac:dyDescent="0.2">
      <c r="A320" s="95">
        <v>33756</v>
      </c>
      <c r="B320" s="100">
        <f>VLOOKUP($A320,[2]MENSAIS!$A$3:$G$1000,2,FALSE)</f>
        <v>21.049636000000007</v>
      </c>
      <c r="C320" s="100">
        <f>VLOOKUP($A320,[2]MENSAIS!$A$3:$G$1000,3,FALSE)</f>
        <v>1.21049636</v>
      </c>
      <c r="D320" s="100">
        <f>VLOOKUP($A320,[2]MENSAIS!$A$3:$G$1000,4,FALSE)</f>
        <v>3.4394895550064088</v>
      </c>
      <c r="E320" s="101">
        <f>VLOOKUP($A320,[2]MENSAIS!$A$3:$G$1000,5,FALSE)</f>
        <v>1.0713524696068404E-3</v>
      </c>
      <c r="F320" s="96">
        <f t="shared" ca="1" si="26"/>
        <v>0</v>
      </c>
      <c r="G320" s="93">
        <f t="shared" si="27"/>
        <v>33756</v>
      </c>
      <c r="H320" s="89">
        <f>VLOOKUP($A320,[2]MENSAIS!$A$3:$M$1000,8,FALSE)</f>
        <v>0</v>
      </c>
      <c r="I320" s="90">
        <f>VLOOKUP($A320,[2]MENSAIS!$A$3:$M$1000,9,FALSE)</f>
        <v>0</v>
      </c>
      <c r="J320" s="58">
        <f t="shared" ca="1" si="29"/>
        <v>0</v>
      </c>
      <c r="K320" s="94">
        <f t="shared" si="30"/>
        <v>2.4394895550064088</v>
      </c>
      <c r="L320" s="94">
        <f t="shared" si="31"/>
        <v>8.9342343544945617</v>
      </c>
      <c r="M320" s="92">
        <v>318</v>
      </c>
      <c r="N320" s="93">
        <f t="shared" si="28"/>
        <v>33756</v>
      </c>
      <c r="O320" s="94">
        <f>IF(N320&gt;$N$2,1,IF(C320=C321,1*O321,C320*O321/VLOOKUP(N320,Moeda!A$3:D$99,4,1)))</f>
        <v>1.0619256835749538E-3</v>
      </c>
    </row>
    <row r="321" spans="1:15" ht="20.100000000000001" customHeight="1" x14ac:dyDescent="0.2">
      <c r="A321" s="95">
        <v>33786</v>
      </c>
      <c r="B321" s="100">
        <f>VLOOKUP($A321,[2]MENSAIS!$A$3:$G$1000,2,FALSE)</f>
        <v>23.690000000000012</v>
      </c>
      <c r="C321" s="100">
        <f>VLOOKUP($A321,[2]MENSAIS!$A$3:$G$1000,3,FALSE)</f>
        <v>1.2369000000000001</v>
      </c>
      <c r="D321" s="100">
        <f>VLOOKUP($A321,[2]MENSAIS!$A$3:$G$1000,4,FALSE)</f>
        <v>4.2543046305874279</v>
      </c>
      <c r="E321" s="101">
        <f>VLOOKUP($A321,[2]MENSAIS!$A$3:$G$1000,5,FALSE)</f>
        <v>8.8505220255832937E-4</v>
      </c>
      <c r="F321" s="96">
        <f t="shared" ca="1" si="26"/>
        <v>0</v>
      </c>
      <c r="G321" s="93">
        <f t="shared" si="27"/>
        <v>33786</v>
      </c>
      <c r="H321" s="89">
        <f>VLOOKUP($A321,[2]MENSAIS!$A$3:$M$1000,8,FALSE)</f>
        <v>0</v>
      </c>
      <c r="I321" s="90">
        <f>VLOOKUP($A321,[2]MENSAIS!$A$3:$M$1000,9,FALSE)</f>
        <v>0</v>
      </c>
      <c r="J321" s="58">
        <f t="shared" ca="1" si="29"/>
        <v>0</v>
      </c>
      <c r="K321" s="94">
        <f t="shared" si="30"/>
        <v>3.2543046305874279</v>
      </c>
      <c r="L321" s="94">
        <f t="shared" si="31"/>
        <v>10.165519739276982</v>
      </c>
      <c r="M321" s="92">
        <v>319</v>
      </c>
      <c r="N321" s="93">
        <f t="shared" si="28"/>
        <v>33786</v>
      </c>
      <c r="O321" s="94">
        <f>IF(N321&gt;$N$2,1,IF(C321=C322,1*O322,C321*O322/VLOOKUP(N321,Moeda!A$3:D$99,4,1)))</f>
        <v>8.7726466486438164E-4</v>
      </c>
    </row>
    <row r="322" spans="1:15" ht="20.100000000000001" customHeight="1" x14ac:dyDescent="0.2">
      <c r="A322" s="95">
        <v>33817</v>
      </c>
      <c r="B322" s="100">
        <f>VLOOKUP($A322,[2]MENSAIS!$A$3:$G$1000,2,FALSE)</f>
        <v>23.219999000000001</v>
      </c>
      <c r="C322" s="100">
        <f>VLOOKUP($A322,[2]MENSAIS!$A$3:$G$1000,3,FALSE)</f>
        <v>1.23219999</v>
      </c>
      <c r="D322" s="100">
        <f>VLOOKUP($A322,[2]MENSAIS!$A$3:$G$1000,4,FALSE)</f>
        <v>5.2421541232667828</v>
      </c>
      <c r="E322" s="101">
        <f>VLOOKUP($A322,[2]MENSAIS!$A$3:$G$1000,5,FALSE)</f>
        <v>7.155406278262829E-4</v>
      </c>
      <c r="F322" s="96">
        <f t="shared" ca="1" si="26"/>
        <v>0</v>
      </c>
      <c r="G322" s="93">
        <f t="shared" si="27"/>
        <v>33817</v>
      </c>
      <c r="H322" s="89">
        <f>VLOOKUP($A322,[2]MENSAIS!$A$3:$M$1000,8,FALSE)</f>
        <v>0</v>
      </c>
      <c r="I322" s="90">
        <f>VLOOKUP($A322,[2]MENSAIS!$A$3:$M$1000,9,FALSE)</f>
        <v>0</v>
      </c>
      <c r="J322" s="58">
        <f t="shared" ca="1" si="29"/>
        <v>0</v>
      </c>
      <c r="K322" s="94">
        <f t="shared" si="30"/>
        <v>4.2421541232667828</v>
      </c>
      <c r="L322" s="94">
        <f t="shared" si="31"/>
        <v>11.289551863405007</v>
      </c>
      <c r="M322" s="92">
        <v>320</v>
      </c>
      <c r="N322" s="93">
        <f t="shared" si="28"/>
        <v>33817</v>
      </c>
      <c r="O322" s="94">
        <f>IF(N322&gt;$N$2,1,IF(C322=C323,1*O323,C322*O323/VLOOKUP(N322,Moeda!A$3:D$99,4,1)))</f>
        <v>7.0924461546154223E-4</v>
      </c>
    </row>
    <row r="323" spans="1:15" ht="20.100000000000001" customHeight="1" x14ac:dyDescent="0.2">
      <c r="A323" s="95">
        <v>33848</v>
      </c>
      <c r="B323" s="100">
        <f>VLOOKUP($A323,[2]MENSAIS!$A$3:$G$1000,2,FALSE)</f>
        <v>25.380006000000009</v>
      </c>
      <c r="C323" s="100">
        <f>VLOOKUP($A323,[2]MENSAIS!$A$3:$G$1000,3,FALSE)</f>
        <v>1.2538000600000001</v>
      </c>
      <c r="D323" s="100">
        <f>VLOOKUP($A323,[2]MENSAIS!$A$3:$G$1000,4,FALSE)</f>
        <v>6.5726131542811403</v>
      </c>
      <c r="E323" s="101">
        <f>VLOOKUP($A323,[2]MENSAIS!$A$3:$G$1000,5,FALSE)</f>
        <v>5.8070169910185029E-4</v>
      </c>
      <c r="F323" s="96">
        <f t="shared" ref="F323:F386" ca="1" si="32">IF(CELL("tipo",B323)="v",IF(CELL("tipo",B324)="b",1,0),0)</f>
        <v>0</v>
      </c>
      <c r="G323" s="93">
        <f t="shared" si="27"/>
        <v>33848</v>
      </c>
      <c r="H323" s="89">
        <f>VLOOKUP($A323,[2]MENSAIS!$A$3:$M$1000,8,FALSE)</f>
        <v>0</v>
      </c>
      <c r="I323" s="90">
        <f>VLOOKUP($A323,[2]MENSAIS!$A$3:$M$1000,9,FALSE)</f>
        <v>0</v>
      </c>
      <c r="J323" s="58">
        <f t="shared" ca="1" si="29"/>
        <v>0</v>
      </c>
      <c r="K323" s="94">
        <f t="shared" si="30"/>
        <v>5.5726131542811403</v>
      </c>
      <c r="L323" s="94">
        <f t="shared" si="31"/>
        <v>12.194588854007803</v>
      </c>
      <c r="M323" s="92">
        <v>321</v>
      </c>
      <c r="N323" s="93">
        <f t="shared" si="28"/>
        <v>33848</v>
      </c>
      <c r="O323" s="94">
        <f>IF(N323&gt;$N$2,1,IF(C323=C324,1*O324,C323*O324/VLOOKUP(N323,Moeda!A$3:D$99,4,1)))</f>
        <v>5.7559212888935523E-4</v>
      </c>
    </row>
    <row r="324" spans="1:15" ht="20.100000000000001" customHeight="1" x14ac:dyDescent="0.2">
      <c r="A324" s="95">
        <v>33878</v>
      </c>
      <c r="B324" s="100">
        <f>VLOOKUP($A324,[2]MENSAIS!$A$3:$G$1000,2,FALSE)</f>
        <v>25.069998000000005</v>
      </c>
      <c r="C324" s="100">
        <f>VLOOKUP($A324,[2]MENSAIS!$A$3:$G$1000,3,FALSE)</f>
        <v>1.25069998</v>
      </c>
      <c r="D324" s="100">
        <f>VLOOKUP($A324,[2]MENSAIS!$A$3:$G$1000,4,FALSE)</f>
        <v>8.2203671406071592</v>
      </c>
      <c r="E324" s="101">
        <f>VLOOKUP($A324,[2]MENSAIS!$A$3:$G$1000,5,FALSE)</f>
        <v>4.6315335086349435E-4</v>
      </c>
      <c r="F324" s="96">
        <f t="shared" ca="1" si="32"/>
        <v>0</v>
      </c>
      <c r="G324" s="93">
        <f t="shared" ref="G324:G387" si="33">A324</f>
        <v>33878</v>
      </c>
      <c r="H324" s="89">
        <f>VLOOKUP($A324,[2]MENSAIS!$A$3:$M$1000,8,FALSE)</f>
        <v>0</v>
      </c>
      <c r="I324" s="90">
        <f>VLOOKUP($A324,[2]MENSAIS!$A$3:$M$1000,9,FALSE)</f>
        <v>0</v>
      </c>
      <c r="J324" s="58">
        <f t="shared" ca="1" si="29"/>
        <v>0</v>
      </c>
      <c r="K324" s="94">
        <f t="shared" si="30"/>
        <v>7.2203671406071592</v>
      </c>
      <c r="L324" s="94">
        <f t="shared" si="31"/>
        <v>12.778468744940952</v>
      </c>
      <c r="M324" s="92">
        <v>322</v>
      </c>
      <c r="N324" s="93">
        <f t="shared" ref="N324:N387" si="34">G324</f>
        <v>33878</v>
      </c>
      <c r="O324" s="94">
        <f>IF(N324&gt;$N$2,1,IF(C324=C325,1*O325,C324*O325/VLOOKUP(N324,Moeda!A$3:D$99,4,1)))</f>
        <v>4.5907808370128421E-4</v>
      </c>
    </row>
    <row r="325" spans="1:15" ht="20.100000000000001" customHeight="1" x14ac:dyDescent="0.2">
      <c r="A325" s="95">
        <v>33909</v>
      </c>
      <c r="B325" s="100">
        <f>VLOOKUP($A325,[2]MENSAIS!$A$3:$G$1000,2,FALSE)</f>
        <v>23.290002999999992</v>
      </c>
      <c r="C325" s="100">
        <f>VLOOKUP($A325,[2]MENSAIS!$A$3:$G$1000,3,FALSE)</f>
        <v>1.2329000299999999</v>
      </c>
      <c r="D325" s="100">
        <f>VLOOKUP($A325,[2]MENSAIS!$A$3:$G$1000,4,FALSE)</f>
        <v>10.134890894265581</v>
      </c>
      <c r="E325" s="101">
        <f>VLOOKUP($A325,[2]MENSAIS!$A$3:$G$1000,5,FALSE)</f>
        <v>3.703153100422168E-4</v>
      </c>
      <c r="F325" s="96">
        <f t="shared" ca="1" si="32"/>
        <v>0</v>
      </c>
      <c r="G325" s="93">
        <f t="shared" si="33"/>
        <v>33909</v>
      </c>
      <c r="H325" s="89">
        <f>VLOOKUP($A325,[2]MENSAIS!$A$3:$M$1000,8,FALSE)</f>
        <v>0</v>
      </c>
      <c r="I325" s="90">
        <f>VLOOKUP($A325,[2]MENSAIS!$A$3:$M$1000,9,FALSE)</f>
        <v>0</v>
      </c>
      <c r="J325" s="58">
        <f t="shared" ca="1" si="29"/>
        <v>0</v>
      </c>
      <c r="K325" s="94">
        <f t="shared" si="30"/>
        <v>9.1348908942655811</v>
      </c>
      <c r="L325" s="94">
        <f t="shared" si="31"/>
        <v>12.015227190462584</v>
      </c>
      <c r="M325" s="92">
        <v>323</v>
      </c>
      <c r="N325" s="93">
        <f t="shared" si="34"/>
        <v>33909</v>
      </c>
      <c r="O325" s="94">
        <f>IF(N325&gt;$N$2,1,IF(C325=C326,1*O326,C325*O326/VLOOKUP(N325,Moeda!A$3:D$99,4,1)))</f>
        <v>3.6705692095820151E-4</v>
      </c>
    </row>
    <row r="326" spans="1:15" ht="20.100000000000001" customHeight="1" x14ac:dyDescent="0.2">
      <c r="A326" s="95">
        <v>33939</v>
      </c>
      <c r="B326" s="100">
        <f>VLOOKUP($A326,[2]MENSAIS!$A$3:$G$1000,2,FALSE)</f>
        <v>23.949997999999994</v>
      </c>
      <c r="C326" s="100">
        <f>VLOOKUP($A326,[2]MENSAIS!$A$3:$G$1000,3,FALSE)</f>
        <v>1.2394999799999999</v>
      </c>
      <c r="D326" s="100">
        <f>VLOOKUP($A326,[2]MENSAIS!$A$3:$G$1000,4,FALSE)</f>
        <v>12.562197060744369</v>
      </c>
      <c r="E326" s="101">
        <f>VLOOKUP($A326,[2]MENSAIS!$A$3:$G$1000,5,FALSE)</f>
        <v>3.0036118179201993E-4</v>
      </c>
      <c r="F326" s="96">
        <f t="shared" ca="1" si="32"/>
        <v>0</v>
      </c>
      <c r="G326" s="93">
        <f t="shared" si="33"/>
        <v>33939</v>
      </c>
      <c r="H326" s="89">
        <f>VLOOKUP($A326,[2]MENSAIS!$A$3:$M$1000,8,FALSE)</f>
        <v>0</v>
      </c>
      <c r="I326" s="90">
        <f>VLOOKUP($A326,[2]MENSAIS!$A$3:$M$1000,9,FALSE)</f>
        <v>0</v>
      </c>
      <c r="J326" s="58">
        <f t="shared" ca="1" si="29"/>
        <v>0</v>
      </c>
      <c r="K326" s="94">
        <f t="shared" si="30"/>
        <v>11.562197060744369</v>
      </c>
      <c r="L326" s="94">
        <f t="shared" si="31"/>
        <v>11.562197060744369</v>
      </c>
      <c r="M326" s="92">
        <v>324</v>
      </c>
      <c r="N326" s="93">
        <f t="shared" si="34"/>
        <v>33939</v>
      </c>
      <c r="O326" s="94">
        <f>IF(N326&gt;$N$2,1,IF(C326=C327,1*O327,C326*O327/VLOOKUP(N326,Moeda!A$3:D$99,4,1)))</f>
        <v>2.9771831618675645E-4</v>
      </c>
    </row>
    <row r="327" spans="1:15" ht="20.100000000000001" customHeight="1" x14ac:dyDescent="0.2">
      <c r="A327" s="95">
        <v>33970</v>
      </c>
      <c r="B327" s="100">
        <f>VLOOKUP($A327,[2]MENSAIS!$A$3:$G$1000,2,FALSE)</f>
        <v>26.760000000000005</v>
      </c>
      <c r="C327" s="100">
        <f>VLOOKUP($A327,[2]MENSAIS!$A$3:$G$1000,3,FALSE)</f>
        <v>1.2676000000000001</v>
      </c>
      <c r="D327" s="100">
        <f>VLOOKUP($A327,[2]MENSAIS!$A$3:$G$1000,4,FALSE)</f>
        <v>1.2676000000000001</v>
      </c>
      <c r="E327" s="101">
        <f>VLOOKUP($A327,[2]MENSAIS!$A$3:$G$1000,5,FALSE)</f>
        <v>2.4232447489996728E-4</v>
      </c>
      <c r="F327" s="96">
        <f t="shared" ca="1" si="32"/>
        <v>0</v>
      </c>
      <c r="G327" s="93">
        <f t="shared" si="33"/>
        <v>33970</v>
      </c>
      <c r="H327" s="89">
        <f>VLOOKUP($A327,[2]MENSAIS!$A$3:$M$1000,8,FALSE)</f>
        <v>0</v>
      </c>
      <c r="I327" s="90" t="str">
        <f>VLOOKUP($A327,[2]MENSAIS!$A$3:$M$1000,9,FALSE)</f>
        <v>Confere PjeCalc (6 casas)</v>
      </c>
      <c r="J327" s="58">
        <f t="shared" ca="1" si="29"/>
        <v>0</v>
      </c>
      <c r="K327" s="94">
        <f t="shared" si="30"/>
        <v>0.26760000000000006</v>
      </c>
      <c r="L327" s="94">
        <f t="shared" si="31"/>
        <v>11.690341882530729</v>
      </c>
      <c r="M327" s="92">
        <v>325</v>
      </c>
      <c r="N327" s="93">
        <f t="shared" si="34"/>
        <v>33970</v>
      </c>
      <c r="O327" s="94">
        <f>IF(N327&gt;$N$2,1,IF(C327=C328,1*O328,C327*O328/VLOOKUP(N327,Moeda!A$3:D$99,4,1)))</f>
        <v>2.4019227187624197E-4</v>
      </c>
    </row>
    <row r="328" spans="1:15" ht="20.100000000000001" customHeight="1" x14ac:dyDescent="0.2">
      <c r="A328" s="95">
        <v>34001</v>
      </c>
      <c r="B328" s="100">
        <f>VLOOKUP($A328,[2]MENSAIS!$A$3:$G$1000,2,FALSE)</f>
        <v>26.400000000000002</v>
      </c>
      <c r="C328" s="100">
        <f>VLOOKUP($A328,[2]MENSAIS!$A$3:$G$1000,3,FALSE)</f>
        <v>1.264</v>
      </c>
      <c r="D328" s="100">
        <f>VLOOKUP($A328,[2]MENSAIS!$A$3:$G$1000,4,FALSE)</f>
        <v>1.6022464000000001</v>
      </c>
      <c r="E328" s="101">
        <f>VLOOKUP($A328,[2]MENSAIS!$A$3:$G$1000,5,FALSE)</f>
        <v>1.9116793538968702E-4</v>
      </c>
      <c r="F328" s="96">
        <f t="shared" ca="1" si="32"/>
        <v>0</v>
      </c>
      <c r="G328" s="93">
        <f t="shared" si="33"/>
        <v>34001</v>
      </c>
      <c r="H328" s="89">
        <f>VLOOKUP($A328,[2]MENSAIS!$A$3:$M$1000,8,FALSE)</f>
        <v>0</v>
      </c>
      <c r="I328" s="90">
        <f>VLOOKUP($A328,[2]MENSAIS!$A$3:$M$1000,9,FALSE)</f>
        <v>0</v>
      </c>
      <c r="J328" s="58">
        <f t="shared" ca="1" si="29"/>
        <v>0</v>
      </c>
      <c r="K328" s="94">
        <f t="shared" si="30"/>
        <v>0.60224640000000007</v>
      </c>
      <c r="L328" s="94">
        <f t="shared" si="31"/>
        <v>11.770155150159811</v>
      </c>
      <c r="M328" s="92">
        <v>326</v>
      </c>
      <c r="N328" s="93">
        <f t="shared" si="34"/>
        <v>34001</v>
      </c>
      <c r="O328" s="94">
        <f>IF(N328&gt;$N$2,1,IF(C328=C329,1*O329,C328*O329/VLOOKUP(N328,Moeda!A$3:D$99,4,1)))</f>
        <v>1.8948585663950928E-4</v>
      </c>
    </row>
    <row r="329" spans="1:15" ht="20.100000000000001" customHeight="1" x14ac:dyDescent="0.2">
      <c r="A329" s="95">
        <v>34029</v>
      </c>
      <c r="B329" s="100">
        <f>VLOOKUP($A329,[2]MENSAIS!$A$3:$G$1000,2,FALSE)</f>
        <v>25.81</v>
      </c>
      <c r="C329" s="100">
        <f>VLOOKUP($A329,[2]MENSAIS!$A$3:$G$1000,3,FALSE)</f>
        <v>1.2581</v>
      </c>
      <c r="D329" s="100">
        <f>VLOOKUP($A329,[2]MENSAIS!$A$3:$G$1000,4,FALSE)</f>
        <v>2.0157861958400001</v>
      </c>
      <c r="E329" s="101">
        <f>VLOOKUP($A329,[2]MENSAIS!$A$3:$G$1000,5,FALSE)</f>
        <v>1.5124045521335998E-4</v>
      </c>
      <c r="F329" s="96">
        <f t="shared" ca="1" si="32"/>
        <v>0</v>
      </c>
      <c r="G329" s="93">
        <f t="shared" si="33"/>
        <v>34029</v>
      </c>
      <c r="H329" s="89">
        <f>VLOOKUP($A329,[2]MENSAIS!$A$3:$M$1000,8,FALSE)</f>
        <v>0</v>
      </c>
      <c r="I329" s="90">
        <f>VLOOKUP($A329,[2]MENSAIS!$A$3:$M$1000,9,FALSE)</f>
        <v>0</v>
      </c>
      <c r="J329" s="58">
        <f t="shared" ca="1" si="29"/>
        <v>0</v>
      </c>
      <c r="K329" s="94">
        <f t="shared" si="30"/>
        <v>1.0157861958400001</v>
      </c>
      <c r="L329" s="94">
        <f t="shared" si="31"/>
        <v>11.928407032036397</v>
      </c>
      <c r="M329" s="92">
        <v>327</v>
      </c>
      <c r="N329" s="93">
        <f t="shared" si="34"/>
        <v>34029</v>
      </c>
      <c r="O329" s="94">
        <f>IF(N329&gt;$N$2,1,IF(C329=C330,1*O330,C329*O330/VLOOKUP(N329,Moeda!A$3:D$99,4,1)))</f>
        <v>1.4990969670847253E-4</v>
      </c>
    </row>
    <row r="330" spans="1:15" ht="20.100000000000001" customHeight="1" x14ac:dyDescent="0.2">
      <c r="A330" s="95">
        <v>34060</v>
      </c>
      <c r="B330" s="100">
        <f>VLOOKUP($A330,[2]MENSAIS!$A$3:$G$1000,2,FALSE)</f>
        <v>28.22</v>
      </c>
      <c r="C330" s="100">
        <f>VLOOKUP($A330,[2]MENSAIS!$A$3:$G$1000,3,FALSE)</f>
        <v>1.2822</v>
      </c>
      <c r="D330" s="100">
        <f>VLOOKUP($A330,[2]MENSAIS!$A$3:$G$1000,4,FALSE)</f>
        <v>2.5846410603060481</v>
      </c>
      <c r="E330" s="101">
        <f>VLOOKUP($A330,[2]MENSAIS!$A$3:$G$1000,5,FALSE)</f>
        <v>1.2021338145883473E-4</v>
      </c>
      <c r="F330" s="96">
        <f t="shared" ca="1" si="32"/>
        <v>0</v>
      </c>
      <c r="G330" s="93">
        <f t="shared" si="33"/>
        <v>34060</v>
      </c>
      <c r="H330" s="89">
        <f>VLOOKUP($A330,[2]MENSAIS!$A$3:$M$1000,8,FALSE)</f>
        <v>0</v>
      </c>
      <c r="I330" s="90">
        <f>VLOOKUP($A330,[2]MENSAIS!$A$3:$M$1000,9,FALSE)</f>
        <v>0</v>
      </c>
      <c r="J330" s="58">
        <f t="shared" ca="1" si="29"/>
        <v>0</v>
      </c>
      <c r="K330" s="94">
        <f t="shared" si="30"/>
        <v>1.5846410603060481</v>
      </c>
      <c r="L330" s="94">
        <f t="shared" si="31"/>
        <v>12.690786293449394</v>
      </c>
      <c r="M330" s="92">
        <v>328</v>
      </c>
      <c r="N330" s="93">
        <f t="shared" si="34"/>
        <v>34060</v>
      </c>
      <c r="O330" s="94">
        <f>IF(N330&gt;$N$2,1,IF(C330=C331,1*O331,C330*O331/VLOOKUP(N330,Moeda!A$3:D$99,4,1)))</f>
        <v>1.1915562889156072E-4</v>
      </c>
    </row>
    <row r="331" spans="1:15" ht="20.100000000000001" customHeight="1" x14ac:dyDescent="0.2">
      <c r="A331" s="95">
        <v>34090</v>
      </c>
      <c r="B331" s="100">
        <f>VLOOKUP($A331,[2]MENSAIS!$A$3:$G$1000,2,FALSE)</f>
        <v>28.679999999999993</v>
      </c>
      <c r="C331" s="100">
        <f>VLOOKUP($A331,[2]MENSAIS!$A$3:$G$1000,3,FALSE)</f>
        <v>1.2867999999999999</v>
      </c>
      <c r="D331" s="100">
        <f>VLOOKUP($A331,[2]MENSAIS!$A$3:$G$1000,4,FALSE)</f>
        <v>3.3259161164018227</v>
      </c>
      <c r="E331" s="101">
        <f>VLOOKUP($A331,[2]MENSAIS!$A$3:$G$1000,5,FALSE)</f>
        <v>9.3755561892711531E-5</v>
      </c>
      <c r="F331" s="96">
        <f t="shared" ca="1" si="32"/>
        <v>0</v>
      </c>
      <c r="G331" s="93">
        <f t="shared" si="33"/>
        <v>34090</v>
      </c>
      <c r="H331" s="89">
        <f>VLOOKUP($A331,[2]MENSAIS!$A$3:$M$1000,8,FALSE)</f>
        <v>0</v>
      </c>
      <c r="I331" s="90">
        <f>VLOOKUP($A331,[2]MENSAIS!$A$3:$M$1000,9,FALSE)</f>
        <v>0</v>
      </c>
      <c r="J331" s="58">
        <f t="shared" ca="1" si="29"/>
        <v>0</v>
      </c>
      <c r="K331" s="94">
        <f t="shared" si="30"/>
        <v>2.3259161164018227</v>
      </c>
      <c r="L331" s="94">
        <f t="shared" si="31"/>
        <v>13.70436878686399</v>
      </c>
      <c r="M331" s="92">
        <v>329</v>
      </c>
      <c r="N331" s="93">
        <f t="shared" si="34"/>
        <v>34090</v>
      </c>
      <c r="O331" s="94">
        <f>IF(N331&gt;$N$2,1,IF(C331=C332,1*O332,C331*O332/VLOOKUP(N331,Moeda!A$3:D$99,4,1)))</f>
        <v>9.2930610584589541E-5</v>
      </c>
    </row>
    <row r="332" spans="1:15" ht="20.100000000000001" customHeight="1" x14ac:dyDescent="0.2">
      <c r="A332" s="95">
        <v>34121</v>
      </c>
      <c r="B332" s="100">
        <f>VLOOKUP($A332,[2]MENSAIS!$A$3:$G$1000,2,FALSE)</f>
        <v>30.079999999999995</v>
      </c>
      <c r="C332" s="100">
        <f>VLOOKUP($A332,[2]MENSAIS!$A$3:$G$1000,3,FALSE)</f>
        <v>1.3008</v>
      </c>
      <c r="D332" s="100">
        <f>VLOOKUP($A332,[2]MENSAIS!$A$3:$G$1000,4,FALSE)</f>
        <v>4.3263516842154912</v>
      </c>
      <c r="E332" s="101">
        <f>VLOOKUP($A332,[2]MENSAIS!$A$3:$G$1000,5,FALSE)</f>
        <v>7.285946681124614E-5</v>
      </c>
      <c r="F332" s="96">
        <f t="shared" ca="1" si="32"/>
        <v>0</v>
      </c>
      <c r="G332" s="93">
        <f t="shared" si="33"/>
        <v>34121</v>
      </c>
      <c r="H332" s="89">
        <f>VLOOKUP($A332,[2]MENSAIS!$A$3:$M$1000,8,FALSE)</f>
        <v>0</v>
      </c>
      <c r="I332" s="90">
        <f>VLOOKUP($A332,[2]MENSAIS!$A$3:$M$1000,9,FALSE)</f>
        <v>0</v>
      </c>
      <c r="J332" s="58">
        <f t="shared" ref="J332:J395" ca="1" si="35">IF($F332=1,1,IF(J331&gt;=1,J331+1,0))</f>
        <v>0</v>
      </c>
      <c r="K332" s="94">
        <f t="shared" si="30"/>
        <v>3.3263516842154912</v>
      </c>
      <c r="L332" s="94">
        <f t="shared" si="31"/>
        <v>14.801322127026202</v>
      </c>
      <c r="M332" s="92">
        <v>330</v>
      </c>
      <c r="N332" s="93">
        <f t="shared" si="34"/>
        <v>34121</v>
      </c>
      <c r="O332" s="94">
        <f>IF(N332&gt;$N$2,1,IF(C332=C333,1*O333,C332*O333/VLOOKUP(N332,Moeda!A$3:D$99,4,1)))</f>
        <v>7.2218379378760915E-5</v>
      </c>
    </row>
    <row r="333" spans="1:15" ht="20.100000000000001" customHeight="1" x14ac:dyDescent="0.2">
      <c r="A333" s="95">
        <v>34151</v>
      </c>
      <c r="B333" s="100">
        <f>VLOOKUP($A333,[2]MENSAIS!$A$3:$G$1000,2,FALSE)</f>
        <v>30.370000000000008</v>
      </c>
      <c r="C333" s="100">
        <f>VLOOKUP($A333,[2]MENSAIS!$A$3:$G$1000,3,FALSE)</f>
        <v>1.3037000000000001</v>
      </c>
      <c r="D333" s="100">
        <f>VLOOKUP($A333,[2]MENSAIS!$A$3:$G$1000,4,FALSE)</f>
        <v>5.640264690711736</v>
      </c>
      <c r="E333" s="101">
        <f>VLOOKUP($A333,[2]MENSAIS!$A$3:$G$1000,5,FALSE)</f>
        <v>5.6011275223897712E-5</v>
      </c>
      <c r="F333" s="96">
        <f t="shared" ca="1" si="32"/>
        <v>0</v>
      </c>
      <c r="G333" s="93">
        <f t="shared" si="33"/>
        <v>34151</v>
      </c>
      <c r="H333" s="89">
        <f>VLOOKUP($A333,[2]MENSAIS!$A$3:$M$1000,8,FALSE)</f>
        <v>0</v>
      </c>
      <c r="I333" s="90">
        <f>VLOOKUP($A333,[2]MENSAIS!$A$3:$M$1000,9,FALSE)</f>
        <v>0</v>
      </c>
      <c r="J333" s="58">
        <f t="shared" ca="1" si="35"/>
        <v>0</v>
      </c>
      <c r="K333" s="94">
        <f t="shared" ref="K333:K396" si="36">D333-1</f>
        <v>4.640264690711736</v>
      </c>
      <c r="L333" s="94">
        <f t="shared" ref="L333:L396" si="37">PRODUCT(C322:C333)-1</f>
        <v>15.654688056434686</v>
      </c>
      <c r="M333" s="92">
        <v>331</v>
      </c>
      <c r="N333" s="93">
        <f t="shared" si="34"/>
        <v>34151</v>
      </c>
      <c r="O333" s="94">
        <f>IF(N333&gt;$N$2,1,IF(C333=C334,1*O334,C333*O334/VLOOKUP(N333,Moeda!A$3:D$99,4,1)))</f>
        <v>5.5518434331765777E-5</v>
      </c>
    </row>
    <row r="334" spans="1:15" s="49" customFormat="1" ht="20.100000000000001" customHeight="1" x14ac:dyDescent="0.2">
      <c r="A334" s="102">
        <v>34182</v>
      </c>
      <c r="B334" s="103">
        <f>VLOOKUP($A334,[2]MENSAIS!$A$3:$G$1000,2,FALSE)</f>
        <v>33.339999999999996</v>
      </c>
      <c r="C334" s="103">
        <f>VLOOKUP($A334,[2]MENSAIS!$A$3:$G$1000,3,FALSE)</f>
        <v>1.3333999999999999</v>
      </c>
      <c r="D334" s="100">
        <f>VLOOKUP($A334,[2]MENSAIS!$A$3:$G$1000,4,FALSE)</f>
        <v>7.5207289385950284</v>
      </c>
      <c r="E334" s="103">
        <f>VLOOKUP($A334,[2]MENSAIS!$A$3:$G$1000,5,FALSE)</f>
        <v>4.2963316118660513E-5</v>
      </c>
      <c r="F334" s="104">
        <f t="shared" ca="1" si="32"/>
        <v>0</v>
      </c>
      <c r="G334" s="105">
        <f t="shared" si="33"/>
        <v>34182</v>
      </c>
      <c r="H334" s="89">
        <f>VLOOKUP($A334,[2]MENSAIS!$A$3:$M$1000,8,FALSE)</f>
        <v>0</v>
      </c>
      <c r="I334" s="90" t="str">
        <f>VLOOKUP($A334,[2]MENSAIS!$A$3:$M$1000,9,FALSE)</f>
        <v>Cruzeiro Real (CR$) vigente de 1/8/1993 a 30/6/1994. 
Conversão de moeda CR$ (dividir índice por 1.000)</v>
      </c>
      <c r="J334" s="58">
        <f t="shared" ca="1" si="35"/>
        <v>0</v>
      </c>
      <c r="K334" s="94">
        <f t="shared" si="36"/>
        <v>6.5207289385950284</v>
      </c>
      <c r="L334" s="94">
        <f t="shared" si="37"/>
        <v>17.022529812266924</v>
      </c>
      <c r="M334" s="92">
        <v>332</v>
      </c>
      <c r="N334" s="93">
        <f t="shared" si="34"/>
        <v>34182</v>
      </c>
      <c r="O334" s="94">
        <f>IF(N334&gt;$N$2,1,IF(C334=C335,1*O335,C334*O335/VLOOKUP(N334,Moeda!A$3:D$99,4,1)))</f>
        <v>4.2585283678580788E-5</v>
      </c>
    </row>
    <row r="335" spans="1:15" ht="20.100000000000001" customHeight="1" x14ac:dyDescent="0.2">
      <c r="A335" s="95">
        <v>34213</v>
      </c>
      <c r="B335" s="100">
        <f>VLOOKUP($A335,[2]MENSAIS!$A$3:$G$1000,2,FALSE)</f>
        <v>34.620000000000005</v>
      </c>
      <c r="C335" s="100">
        <f>VLOOKUP($A335,[2]MENSAIS!$A$3:$G$1000,3,FALSE)</f>
        <v>1.3462000000000001</v>
      </c>
      <c r="D335" s="100">
        <f>VLOOKUP($A335,[2]MENSAIS!$A$3:$G$1000,4,FALSE)</f>
        <v>10.124405297136628</v>
      </c>
      <c r="E335" s="101">
        <f>VLOOKUP($A335,[2]MENSAIS!$A$3:$G$1000,5,FALSE)</f>
        <v>3.2220876045193129E-2</v>
      </c>
      <c r="F335" s="96">
        <f t="shared" ca="1" si="32"/>
        <v>0</v>
      </c>
      <c r="G335" s="93">
        <f t="shared" si="33"/>
        <v>34213</v>
      </c>
      <c r="H335" s="89">
        <f>VLOOKUP($A335,[2]MENSAIS!$A$3:$M$1000,8,FALSE)</f>
        <v>0</v>
      </c>
      <c r="I335" s="90">
        <f>VLOOKUP($A335,[2]MENSAIS!$A$3:$M$1000,9,FALSE)</f>
        <v>0</v>
      </c>
      <c r="J335" s="58">
        <f t="shared" ca="1" si="35"/>
        <v>0</v>
      </c>
      <c r="K335" s="94">
        <f t="shared" si="36"/>
        <v>9.1244052971366276</v>
      </c>
      <c r="L335" s="94">
        <f t="shared" si="37"/>
        <v>18.350716599322652</v>
      </c>
      <c r="M335" s="92">
        <v>333</v>
      </c>
      <c r="N335" s="93">
        <f t="shared" si="34"/>
        <v>34213</v>
      </c>
      <c r="O335" s="94">
        <f>IF(N335&gt;$N$2,1,IF(C335=C336,1*O336,C335*O336/VLOOKUP(N335,Moeda!A$3:D$99,4,1)))</f>
        <v>3.1937365890641063E-2</v>
      </c>
    </row>
    <row r="336" spans="1:15" ht="20.100000000000001" customHeight="1" x14ac:dyDescent="0.2">
      <c r="A336" s="95">
        <v>34243</v>
      </c>
      <c r="B336" s="100">
        <f>VLOOKUP($A336,[2]MENSAIS!$A$3:$G$1000,2,FALSE)</f>
        <v>36.529999999999994</v>
      </c>
      <c r="C336" s="100">
        <f>VLOOKUP($A336,[2]MENSAIS!$A$3:$G$1000,3,FALSE)</f>
        <v>1.3653</v>
      </c>
      <c r="D336" s="100">
        <f>VLOOKUP($A336,[2]MENSAIS!$A$3:$G$1000,4,FALSE)</f>
        <v>13.822850552180638</v>
      </c>
      <c r="E336" s="101">
        <f>VLOOKUP($A336,[2]MENSAIS!$A$3:$G$1000,5,FALSE)</f>
        <v>2.393468730143599E-2</v>
      </c>
      <c r="F336" s="96">
        <f t="shared" ca="1" si="32"/>
        <v>0</v>
      </c>
      <c r="G336" s="93">
        <f t="shared" si="33"/>
        <v>34243</v>
      </c>
      <c r="H336" s="89">
        <f>VLOOKUP($A336,[2]MENSAIS!$A$3:$M$1000,8,FALSE)</f>
        <v>0</v>
      </c>
      <c r="I336" s="90">
        <f>VLOOKUP($A336,[2]MENSAIS!$A$3:$M$1000,9,FALSE)</f>
        <v>0</v>
      </c>
      <c r="J336" s="58">
        <f t="shared" ca="1" si="35"/>
        <v>0</v>
      </c>
      <c r="K336" s="94">
        <f t="shared" si="36"/>
        <v>12.822850552180638</v>
      </c>
      <c r="L336" s="94">
        <f t="shared" si="37"/>
        <v>20.123797709707496</v>
      </c>
      <c r="M336" s="92">
        <v>334</v>
      </c>
      <c r="N336" s="93">
        <f t="shared" si="34"/>
        <v>34243</v>
      </c>
      <c r="O336" s="94">
        <f>IF(N336&gt;$N$2,1,IF(C336=C337,1*O337,C336*O337/VLOOKUP(N336,Moeda!A$3:D$99,4,1)))</f>
        <v>2.3724086978636948E-2</v>
      </c>
    </row>
    <row r="337" spans="1:16" ht="20.100000000000001" customHeight="1" x14ac:dyDescent="0.2">
      <c r="A337" s="95">
        <v>34274</v>
      </c>
      <c r="B337" s="100">
        <f>VLOOKUP($A337,[2]MENSAIS!$A$3:$G$1000,2,FALSE)</f>
        <v>36.159999999999989</v>
      </c>
      <c r="C337" s="100">
        <f>VLOOKUP($A337,[2]MENSAIS!$A$3:$G$1000,3,FALSE)</f>
        <v>1.3615999999999999</v>
      </c>
      <c r="D337" s="100">
        <f>VLOOKUP($A337,[2]MENSAIS!$A$3:$G$1000,4,FALSE)</f>
        <v>18.821193311849157</v>
      </c>
      <c r="E337" s="101">
        <f>VLOOKUP($A337,[2]MENSAIS!$A$3:$G$1000,5,FALSE)</f>
        <v>1.7530716546865884E-2</v>
      </c>
      <c r="F337" s="96">
        <f t="shared" ca="1" si="32"/>
        <v>0</v>
      </c>
      <c r="G337" s="93">
        <f t="shared" si="33"/>
        <v>34274</v>
      </c>
      <c r="H337" s="89">
        <f>VLOOKUP($A337,[2]MENSAIS!$A$3:$M$1000,8,FALSE)</f>
        <v>0</v>
      </c>
      <c r="I337" s="90">
        <f>VLOOKUP($A337,[2]MENSAIS!$A$3:$M$1000,9,FALSE)</f>
        <v>0</v>
      </c>
      <c r="J337" s="58">
        <f t="shared" ca="1" si="35"/>
        <v>0</v>
      </c>
      <c r="K337" s="94">
        <f t="shared" si="36"/>
        <v>17.821193311849157</v>
      </c>
      <c r="L337" s="94">
        <f t="shared" si="37"/>
        <v>22.328868733613159</v>
      </c>
      <c r="M337" s="92">
        <v>335</v>
      </c>
      <c r="N337" s="93">
        <f t="shared" si="34"/>
        <v>34274</v>
      </c>
      <c r="O337" s="94">
        <f>IF(N337&gt;$N$2,1,IF(C337=C338,1*O338,C337*O338/VLOOKUP(N337,Moeda!A$3:D$99,4,1)))</f>
        <v>1.7376464497646633E-2</v>
      </c>
    </row>
    <row r="338" spans="1:16" ht="20.100000000000001" customHeight="1" x14ac:dyDescent="0.2">
      <c r="A338" s="95">
        <v>34304</v>
      </c>
      <c r="B338" s="100">
        <f>VLOOKUP($A338,[2]MENSAIS!$A$3:$G$1000,2,FALSE)</f>
        <v>36.800000000000011</v>
      </c>
      <c r="C338" s="100">
        <f>VLOOKUP($A338,[2]MENSAIS!$A$3:$G$1000,3,FALSE)</f>
        <v>1.3680000000000001</v>
      </c>
      <c r="D338" s="100">
        <f>VLOOKUP($A338,[2]MENSAIS!$A$3:$G$1000,4,FALSE)</f>
        <v>25.747392450609649</v>
      </c>
      <c r="E338" s="101">
        <f>VLOOKUP($A338,[2]MENSAIS!$A$3:$G$1000,5,FALSE)</f>
        <v>1.2875085595524298E-2</v>
      </c>
      <c r="F338" s="96">
        <f t="shared" ca="1" si="32"/>
        <v>0</v>
      </c>
      <c r="G338" s="93">
        <f t="shared" si="33"/>
        <v>34304</v>
      </c>
      <c r="H338" s="89">
        <f>VLOOKUP($A338,[2]MENSAIS!$A$3:$M$1000,8,FALSE)</f>
        <v>0</v>
      </c>
      <c r="I338" s="90">
        <f>VLOOKUP($A338,[2]MENSAIS!$A$3:$M$1000,9,FALSE)</f>
        <v>0</v>
      </c>
      <c r="J338" s="58">
        <f t="shared" ca="1" si="35"/>
        <v>0</v>
      </c>
      <c r="K338" s="94">
        <f t="shared" si="36"/>
        <v>24.747392450609649</v>
      </c>
      <c r="L338" s="94">
        <f t="shared" si="37"/>
        <v>24.747392450609649</v>
      </c>
      <c r="M338" s="92">
        <v>336</v>
      </c>
      <c r="N338" s="93">
        <f t="shared" si="34"/>
        <v>34304</v>
      </c>
      <c r="O338" s="94">
        <f>IF(N338&gt;$N$2,1,IF(C338=C339,1*O339,C338*O339/VLOOKUP(N338,Moeda!A$3:D$99,4,1)))</f>
        <v>1.2761798250328022E-2</v>
      </c>
    </row>
    <row r="339" spans="1:16" ht="20.100000000000001" customHeight="1" x14ac:dyDescent="0.2">
      <c r="A339" s="95">
        <v>34335</v>
      </c>
      <c r="B339" s="100">
        <f>VLOOKUP($A339,[2]MENSAIS!$A$3:$G$1000,2,FALSE)</f>
        <v>41.440000000000012</v>
      </c>
      <c r="C339" s="100">
        <f>VLOOKUP($A339,[2]MENSAIS!$A$3:$G$1000,3,FALSE)</f>
        <v>1.4144000000000001</v>
      </c>
      <c r="D339" s="100">
        <f>VLOOKUP($A339,[2]MENSAIS!$A$3:$G$1000,4,FALSE)</f>
        <v>1.4144000000000001</v>
      </c>
      <c r="E339" s="101">
        <f>VLOOKUP($A339,[2]MENSAIS!$A$3:$G$1000,5,FALSE)</f>
        <v>9.4116122774300422E-3</v>
      </c>
      <c r="F339" s="96">
        <f t="shared" ca="1" si="32"/>
        <v>0</v>
      </c>
      <c r="G339" s="93">
        <f t="shared" si="33"/>
        <v>34335</v>
      </c>
      <c r="H339" s="89">
        <f>VLOOKUP($A339,[2]MENSAIS!$A$3:$M$1000,8,FALSE)</f>
        <v>0</v>
      </c>
      <c r="I339" s="90" t="str">
        <f>VLOOKUP($A339,[2]MENSAIS!$A$3:$M$1000,9,FALSE)</f>
        <v>Confere PjeCalc (3 casas)</v>
      </c>
      <c r="J339" s="58">
        <f t="shared" ca="1" si="35"/>
        <v>0</v>
      </c>
      <c r="K339" s="94">
        <f t="shared" si="36"/>
        <v>0.4144000000000001</v>
      </c>
      <c r="L339" s="94">
        <f t="shared" si="37"/>
        <v>27.729182614501646</v>
      </c>
      <c r="M339" s="92">
        <v>337</v>
      </c>
      <c r="N339" s="93">
        <f t="shared" si="34"/>
        <v>34335</v>
      </c>
      <c r="O339" s="94">
        <f>IF(N339&gt;$N$2,1,IF(C339=C340,1*O340,C339*O340/VLOOKUP(N339,Moeda!A$3:D$99,4,1)))</f>
        <v>9.328799890590659E-3</v>
      </c>
    </row>
    <row r="340" spans="1:16" ht="20.100000000000001" customHeight="1" x14ac:dyDescent="0.2">
      <c r="A340" s="95">
        <v>34366</v>
      </c>
      <c r="B340" s="100">
        <f>VLOOKUP($A340,[2]MENSAIS!$A$3:$G$1000,2,FALSE)</f>
        <v>39.860000000000007</v>
      </c>
      <c r="C340" s="100">
        <f>VLOOKUP($A340,[2]MENSAIS!$A$3:$G$1000,3,FALSE)</f>
        <v>1.3986000000000001</v>
      </c>
      <c r="D340" s="100">
        <f>VLOOKUP($A340,[2]MENSAIS!$A$3:$G$1000,4,FALSE)</f>
        <v>1.9781798400000001</v>
      </c>
      <c r="E340" s="101">
        <f>VLOOKUP($A340,[2]MENSAIS!$A$3:$G$1000,5,FALSE)</f>
        <v>6.6541376395857195E-3</v>
      </c>
      <c r="F340" s="96">
        <f t="shared" ca="1" si="32"/>
        <v>0</v>
      </c>
      <c r="G340" s="93">
        <f t="shared" si="33"/>
        <v>34366</v>
      </c>
      <c r="H340" s="89">
        <f>VLOOKUP($A340,[2]MENSAIS!$A$3:$M$1000,8,FALSE)</f>
        <v>0</v>
      </c>
      <c r="I340" s="90">
        <f>VLOOKUP($A340,[2]MENSAIS!$A$3:$M$1000,9,FALSE)</f>
        <v>0</v>
      </c>
      <c r="J340" s="58">
        <f t="shared" ca="1" si="35"/>
        <v>0</v>
      </c>
      <c r="K340" s="94">
        <f t="shared" si="36"/>
        <v>0.97817984000000013</v>
      </c>
      <c r="L340" s="94">
        <f t="shared" si="37"/>
        <v>30.788476902406654</v>
      </c>
      <c r="M340" s="92">
        <v>338</v>
      </c>
      <c r="N340" s="93">
        <f t="shared" si="34"/>
        <v>34366</v>
      </c>
      <c r="O340" s="94">
        <f>IF(N340&gt;$N$2,1,IF(C340=C341,1*O341,C340*O341/VLOOKUP(N340,Moeda!A$3:D$99,4,1)))</f>
        <v>6.5955881579402281E-3</v>
      </c>
    </row>
    <row r="341" spans="1:16" ht="20.100000000000001" customHeight="1" x14ac:dyDescent="0.2">
      <c r="A341" s="95">
        <v>34394</v>
      </c>
      <c r="B341" s="100">
        <f>VLOOKUP($A341,[2]MENSAIS!$A$3:$G$1000,2,FALSE)</f>
        <v>41.850000000000009</v>
      </c>
      <c r="C341" s="100">
        <f>VLOOKUP($A341,[2]MENSAIS!$A$3:$G$1000,3,FALSE)</f>
        <v>1.4185000000000001</v>
      </c>
      <c r="D341" s="100">
        <f>VLOOKUP($A341,[2]MENSAIS!$A$3:$G$1000,4,FALSE)</f>
        <v>2.8060481030400002</v>
      </c>
      <c r="E341" s="101">
        <f>VLOOKUP($A341,[2]MENSAIS!$A$3:$G$1000,5,FALSE)</f>
        <v>4.7577131700169591E-3</v>
      </c>
      <c r="F341" s="96">
        <f t="shared" ca="1" si="32"/>
        <v>0</v>
      </c>
      <c r="G341" s="93">
        <f t="shared" si="33"/>
        <v>34394</v>
      </c>
      <c r="H341" s="89">
        <f>VLOOKUP($A341,[2]MENSAIS!$A$3:$M$1000,8,FALSE)</f>
        <v>0</v>
      </c>
      <c r="I341" s="90">
        <f>VLOOKUP($A341,[2]MENSAIS!$A$3:$M$1000,9,FALSE)</f>
        <v>0</v>
      </c>
      <c r="J341" s="58">
        <f t="shared" ca="1" si="35"/>
        <v>0</v>
      </c>
      <c r="K341" s="94">
        <f t="shared" si="36"/>
        <v>1.8060481030400002</v>
      </c>
      <c r="L341" s="94">
        <f t="shared" si="37"/>
        <v>34.841311887818009</v>
      </c>
      <c r="M341" s="92">
        <v>339</v>
      </c>
      <c r="N341" s="93">
        <f t="shared" si="34"/>
        <v>34394</v>
      </c>
      <c r="O341" s="94">
        <f>IF(N341&gt;$N$2,1,IF(C341=C342,1*O342,C341*O342/VLOOKUP(N341,Moeda!A$3:D$99,4,1)))</f>
        <v>4.7158502487775113E-3</v>
      </c>
    </row>
    <row r="342" spans="1:16" ht="20.100000000000001" customHeight="1" x14ac:dyDescent="0.2">
      <c r="A342" s="95">
        <v>34425</v>
      </c>
      <c r="B342" s="100">
        <f>VLOOKUP($A342,[2]MENSAIS!$A$3:$G$1000,2,FALSE)</f>
        <v>45.97</v>
      </c>
      <c r="C342" s="100">
        <f>VLOOKUP($A342,[2]MENSAIS!$A$3:$G$1000,3,FALSE)</f>
        <v>1.4597</v>
      </c>
      <c r="D342" s="100">
        <f>VLOOKUP($A342,[2]MENSAIS!$A$3:$G$1000,4,FALSE)</f>
        <v>4.0959884160074882</v>
      </c>
      <c r="E342" s="101">
        <f>VLOOKUP($A342,[2]MENSAIS!$A$3:$G$1000,5,FALSE)</f>
        <v>3.3540452379393435E-3</v>
      </c>
      <c r="F342" s="96">
        <f t="shared" ca="1" si="32"/>
        <v>0</v>
      </c>
      <c r="G342" s="93">
        <f t="shared" si="33"/>
        <v>34425</v>
      </c>
      <c r="H342" s="89">
        <f>VLOOKUP($A342,[2]MENSAIS!$A$3:$M$1000,8,FALSE)</f>
        <v>0</v>
      </c>
      <c r="I342" s="90">
        <f>VLOOKUP($A342,[2]MENSAIS!$A$3:$M$1000,9,FALSE)</f>
        <v>0</v>
      </c>
      <c r="J342" s="58">
        <f t="shared" ca="1" si="35"/>
        <v>0</v>
      </c>
      <c r="K342" s="94">
        <f t="shared" si="36"/>
        <v>3.0959884160074882</v>
      </c>
      <c r="L342" s="94">
        <f t="shared" si="37"/>
        <v>39.802965966813233</v>
      </c>
      <c r="M342" s="92">
        <v>340</v>
      </c>
      <c r="N342" s="93">
        <f t="shared" si="34"/>
        <v>34425</v>
      </c>
      <c r="O342" s="94">
        <f>IF(N342&gt;$N$2,1,IF(C342=C343,1*O343,C342*O343/VLOOKUP(N342,Moeda!A$3:D$99,4,1)))</f>
        <v>3.3245331327300042E-3</v>
      </c>
    </row>
    <row r="343" spans="1:16" ht="20.100000000000001" customHeight="1" x14ac:dyDescent="0.2">
      <c r="A343" s="95">
        <v>34455</v>
      </c>
      <c r="B343" s="100">
        <f>VLOOKUP($A343,[2]MENSAIS!$A$3:$G$1000,2,FALSE)</f>
        <v>46.439999999999991</v>
      </c>
      <c r="C343" s="100">
        <f>VLOOKUP($A343,[2]MENSAIS!$A$3:$G$1000,3,FALSE)</f>
        <v>1.4643999999999999</v>
      </c>
      <c r="D343" s="100">
        <f>VLOOKUP($A343,[2]MENSAIS!$A$3:$G$1000,4,FALSE)</f>
        <v>5.998165436401365</v>
      </c>
      <c r="E343" s="101">
        <f>VLOOKUP($A343,[2]MENSAIS!$A$3:$G$1000,5,FALSE)</f>
        <v>2.2977634020273641E-3</v>
      </c>
      <c r="F343" s="96">
        <f t="shared" ca="1" si="32"/>
        <v>0</v>
      </c>
      <c r="G343" s="93">
        <f t="shared" si="33"/>
        <v>34455</v>
      </c>
      <c r="H343" s="89">
        <f>VLOOKUP($A343,[2]MENSAIS!$A$3:$M$1000,8,FALSE)</f>
        <v>0</v>
      </c>
      <c r="I343" s="90">
        <f>VLOOKUP($A343,[2]MENSAIS!$A$3:$M$1000,9,FALSE)</f>
        <v>0</v>
      </c>
      <c r="J343" s="58">
        <f t="shared" ca="1" si="35"/>
        <v>0</v>
      </c>
      <c r="K343" s="94">
        <f t="shared" si="36"/>
        <v>4.998165436401365</v>
      </c>
      <c r="L343" s="94">
        <f t="shared" si="37"/>
        <v>45.434460181692032</v>
      </c>
      <c r="M343" s="92">
        <v>341</v>
      </c>
      <c r="N343" s="93">
        <f t="shared" si="34"/>
        <v>34455</v>
      </c>
      <c r="O343" s="94">
        <f>IF(N343&gt;$N$2,1,IF(C343=C344,1*O344,C343*O344/VLOOKUP(N343,Moeda!A$3:D$99,4,1)))</f>
        <v>2.2775454769678729E-3</v>
      </c>
    </row>
    <row r="344" spans="1:16" s="49" customFormat="1" ht="20.100000000000001" customHeight="1" x14ac:dyDescent="0.2">
      <c r="A344" s="102">
        <v>34486</v>
      </c>
      <c r="B344" s="103">
        <f>VLOOKUP($A344,[2]MENSAIS!$A$3:$G$1000,2,FALSE)</f>
        <v>46.875340000000001</v>
      </c>
      <c r="C344" s="103">
        <f>VLOOKUP($A344,[2]MENSAIS!$A$3:$G$1000,3,FALSE)</f>
        <v>1.4687534</v>
      </c>
      <c r="D344" s="100">
        <f>VLOOKUP($A344,[2]MENSAIS!$A$3:$G$1000,4,FALSE)</f>
        <v>8.8098258784769889</v>
      </c>
      <c r="E344" s="103">
        <f>VLOOKUP($A344,[2]MENSAIS!$A$3:$G$1000,5,FALSE)</f>
        <v>1.5690818096335455E-3</v>
      </c>
      <c r="F344" s="104">
        <f t="shared" ca="1" si="32"/>
        <v>0</v>
      </c>
      <c r="G344" s="105">
        <f t="shared" si="33"/>
        <v>34486</v>
      </c>
      <c r="H344" s="89" t="str">
        <f>VLOOKUP($A344,[2]MENSAIS!$A$3:$M$1000,8,FALSE)</f>
        <v>Lei 8.880/1994</v>
      </c>
      <c r="I344" s="90" t="str">
        <f>VLOOKUP($A344,[2]MENSAIS!$A$3:$M$1000,9,FALSE)</f>
        <v>Variação da TR pós-fixada. 
Dispõe sobre o Programa de Estabilização Econômica e o Sistema Monetário Nacional, institui a Unidade Real de Valor (URV)</v>
      </c>
      <c r="J344" s="58">
        <f t="shared" ca="1" si="35"/>
        <v>0</v>
      </c>
      <c r="K344" s="94">
        <f t="shared" si="36"/>
        <v>7.8098258784769889</v>
      </c>
      <c r="L344" s="94">
        <f t="shared" si="37"/>
        <v>51.429867211734944</v>
      </c>
      <c r="M344" s="92">
        <v>342</v>
      </c>
      <c r="N344" s="93">
        <f t="shared" si="34"/>
        <v>34486</v>
      </c>
      <c r="O344" s="94">
        <f>IF(N344&gt;$N$2,1,IF(C344=C345,1*O345,C344*O345/VLOOKUP(N344,Moeda!A$3:D$99,4,1)))</f>
        <v>1.5552755237420602E-3</v>
      </c>
      <c r="P344" s="106"/>
    </row>
    <row r="345" spans="1:16" s="49" customFormat="1" ht="20.100000000000001" customHeight="1" x14ac:dyDescent="0.2">
      <c r="A345" s="102">
        <v>34516</v>
      </c>
      <c r="B345" s="103">
        <f>VLOOKUP($A345,[2]MENSAIS!$A$3:$G$1000,2,FALSE)</f>
        <v>5.0261519999999997</v>
      </c>
      <c r="C345" s="107">
        <f>VLOOKUP($A345,[2]MENSAIS!$A$3:$G$1000,3,FALSE)</f>
        <v>1.0502615200000001</v>
      </c>
      <c r="D345" s="100">
        <f>VLOOKUP($A345,[2]MENSAIS!$A$3:$G$1000,4,FALSE)</f>
        <v>9.2526211180645781</v>
      </c>
      <c r="E345" s="103">
        <f>VLOOKUP($A345,[2]MENSAIS!$A$3:$G$1000,5,FALSE)</f>
        <v>1.0683085463043323E-3</v>
      </c>
      <c r="F345" s="104">
        <f t="shared" ca="1" si="32"/>
        <v>0</v>
      </c>
      <c r="G345" s="105">
        <f t="shared" si="33"/>
        <v>34516</v>
      </c>
      <c r="H345" s="89">
        <f>VLOOKUP($A345,[2]MENSAIS!$A$3:$M$1000,8,FALSE)</f>
        <v>0</v>
      </c>
      <c r="I345" s="90" t="str">
        <f>VLOOKUP($A345,[2]MENSAIS!$A$3:$M$1000,9,FALSE)</f>
        <v>Início do Plano Real (converter URV 2750 = R$ 1,00)</v>
      </c>
      <c r="J345" s="58">
        <f t="shared" ca="1" si="35"/>
        <v>0</v>
      </c>
      <c r="K345" s="94">
        <f t="shared" si="36"/>
        <v>8.2526211180645781</v>
      </c>
      <c r="L345" s="94">
        <f t="shared" si="37"/>
        <v>41.23753319873812</v>
      </c>
      <c r="M345" s="92">
        <v>343</v>
      </c>
      <c r="N345" s="93">
        <f t="shared" si="34"/>
        <v>34516</v>
      </c>
      <c r="O345" s="94">
        <f>IF(N345&gt;$N$2,1,IF(C345=C346,1*O346,C345*O346/VLOOKUP(N345,Moeda!A$3:D$99,4,1)))</f>
        <v>1.0589085436275825E-3</v>
      </c>
    </row>
    <row r="346" spans="1:16" ht="20.100000000000001" customHeight="1" x14ac:dyDescent="0.2">
      <c r="A346" s="95">
        <v>34547</v>
      </c>
      <c r="B346" s="100">
        <f>VLOOKUP($A346,[2]MENSAIS!$A$3:$G$1000,2,FALSE)</f>
        <v>2.1311999999999998</v>
      </c>
      <c r="C346" s="100">
        <f>VLOOKUP($A346,[2]MENSAIS!$A$3:$G$1000,3,FALSE)</f>
        <v>1.021312</v>
      </c>
      <c r="D346" s="100">
        <f>VLOOKUP($A346,[2]MENSAIS!$A$3:$G$1000,4,FALSE)</f>
        <v>9.449812979332771</v>
      </c>
      <c r="E346" s="101">
        <f>VLOOKUP($A346,[2]MENSAIS!$A$3:$G$1000,5,FALSE)</f>
        <v>2.7972542518142656</v>
      </c>
      <c r="F346" s="96">
        <f t="shared" ca="1" si="32"/>
        <v>0</v>
      </c>
      <c r="G346" s="93">
        <f t="shared" si="33"/>
        <v>34547</v>
      </c>
      <c r="H346" s="89" t="str">
        <f>VLOOKUP($A346,[2]MENSAIS!$A$3:$M$1000,8,FALSE)</f>
        <v>Resolução BACEN 2.097/94</v>
      </c>
      <c r="I346" s="90" t="str">
        <f>VLOOKUP($A346,[2]MENSAIS!$A$3:$M$1000,9,FALSE)</f>
        <v xml:space="preserve">Variação da TR pré-fixada. </v>
      </c>
      <c r="J346" s="58">
        <f t="shared" ca="1" si="35"/>
        <v>0</v>
      </c>
      <c r="K346" s="94">
        <f t="shared" si="36"/>
        <v>8.449812979332771</v>
      </c>
      <c r="L346" s="94">
        <f t="shared" si="37"/>
        <v>31.351657046849887</v>
      </c>
      <c r="M346" s="92">
        <v>344</v>
      </c>
      <c r="N346" s="93">
        <f t="shared" si="34"/>
        <v>34547</v>
      </c>
      <c r="O346" s="94">
        <f>IF(N346&gt;$N$2,1,IF(C346=C347,1*O347,C346*O347/VLOOKUP(N346,Moeda!A$3:D$99,4,1)))</f>
        <v>2.7726413274437132</v>
      </c>
    </row>
    <row r="347" spans="1:16" ht="20.100000000000001" customHeight="1" x14ac:dyDescent="0.2">
      <c r="A347" s="95">
        <v>34578</v>
      </c>
      <c r="B347" s="100">
        <f>VLOOKUP($A347,[2]MENSAIS!$A$3:$G$1000,2,FALSE)</f>
        <v>2.4391000000000052</v>
      </c>
      <c r="C347" s="100">
        <f>VLOOKUP($A347,[2]MENSAIS!$A$3:$G$1000,3,FALSE)</f>
        <v>1.0243910000000001</v>
      </c>
      <c r="D347" s="100">
        <f>VLOOKUP($A347,[2]MENSAIS!$A$3:$G$1000,4,FALSE)</f>
        <v>9.6803033677116765</v>
      </c>
      <c r="E347" s="101">
        <f>VLOOKUP($A347,[2]MENSAIS!$A$3:$G$1000,5,FALSE)</f>
        <v>2.7388831736181163</v>
      </c>
      <c r="F347" s="96">
        <f t="shared" ca="1" si="32"/>
        <v>0</v>
      </c>
      <c r="G347" s="93">
        <f t="shared" si="33"/>
        <v>34578</v>
      </c>
      <c r="H347" s="89">
        <f>VLOOKUP($A347,[2]MENSAIS!$A$3:$M$1000,8,FALSE)</f>
        <v>0</v>
      </c>
      <c r="I347" s="90">
        <f>VLOOKUP($A347,[2]MENSAIS!$A$3:$M$1000,9,FALSE)</f>
        <v>0</v>
      </c>
      <c r="J347" s="58">
        <f t="shared" ca="1" si="35"/>
        <v>0</v>
      </c>
      <c r="K347" s="94">
        <f t="shared" si="36"/>
        <v>8.6803033677116765</v>
      </c>
      <c r="L347" s="94">
        <f t="shared" si="37"/>
        <v>23.617996073302333</v>
      </c>
      <c r="M347" s="92">
        <v>345</v>
      </c>
      <c r="N347" s="93">
        <f t="shared" si="34"/>
        <v>34578</v>
      </c>
      <c r="O347" s="94">
        <f>IF(N347&gt;$N$2,1,IF(C347=C348,1*O348,C347*O348/VLOOKUP(N347,Moeda!A$3:D$99,4,1)))</f>
        <v>2.7147838539483655</v>
      </c>
    </row>
    <row r="348" spans="1:16" ht="20.100000000000001" customHeight="1" x14ac:dyDescent="0.2">
      <c r="A348" s="95">
        <v>34608</v>
      </c>
      <c r="B348" s="100">
        <f>VLOOKUP($A348,[2]MENSAIS!$A$3:$G$1000,2,FALSE)</f>
        <v>2.5551000000000101</v>
      </c>
      <c r="C348" s="101">
        <f>VLOOKUP($A348,[2]MENSAIS!$A$3:$G$1000,3,FALSE)</f>
        <v>1.0255510000000001</v>
      </c>
      <c r="D348" s="100">
        <f>VLOOKUP($A348,[2]MENSAIS!$A$3:$G$1000,4,FALSE)</f>
        <v>9.9276447990600794</v>
      </c>
      <c r="E348" s="101">
        <f>VLOOKUP($A348,[2]MENSAIS!$A$3:$G$1000,5,FALSE)</f>
        <v>2.6736696960614807</v>
      </c>
      <c r="F348" s="96">
        <f t="shared" ca="1" si="32"/>
        <v>0</v>
      </c>
      <c r="G348" s="93">
        <f t="shared" si="33"/>
        <v>34608</v>
      </c>
      <c r="H348" s="89">
        <f>VLOOKUP($A348,[2]MENSAIS!$A$3:$M$1000,8,FALSE)</f>
        <v>0</v>
      </c>
      <c r="I348" s="90">
        <f>VLOOKUP($A348,[2]MENSAIS!$A$3:$M$1000,9,FALSE)</f>
        <v>0</v>
      </c>
      <c r="J348" s="58">
        <f t="shared" ca="1" si="35"/>
        <v>0</v>
      </c>
      <c r="K348" s="94">
        <f t="shared" si="36"/>
        <v>8.9276447990600794</v>
      </c>
      <c r="L348" s="94">
        <f t="shared" si="37"/>
        <v>17.491914224691477</v>
      </c>
      <c r="M348" s="92">
        <v>346</v>
      </c>
      <c r="N348" s="93">
        <f t="shared" si="34"/>
        <v>34608</v>
      </c>
      <c r="O348" s="94">
        <f>IF(N348&gt;$N$2,1,IF(C348=C349,1*O349,C348*O349/VLOOKUP(N348,Moeda!A$3:D$99,4,1)))</f>
        <v>2.6501441870812661</v>
      </c>
    </row>
    <row r="349" spans="1:16" ht="20.100000000000001" customHeight="1" x14ac:dyDescent="0.2">
      <c r="A349" s="95">
        <v>34639</v>
      </c>
      <c r="B349" s="100">
        <f>VLOOKUP($A349,[2]MENSAIS!$A$3:$G$1000,2,FALSE)</f>
        <v>2.9209999999999958</v>
      </c>
      <c r="C349" s="101">
        <f>VLOOKUP($A349,[2]MENSAIS!$A$3:$G$1000,3,FALSE)</f>
        <v>1.02921</v>
      </c>
      <c r="D349" s="100">
        <f>VLOOKUP($A349,[2]MENSAIS!$A$3:$G$1000,4,FALSE)</f>
        <v>10.217631303640625</v>
      </c>
      <c r="E349" s="101">
        <f>VLOOKUP($A349,[2]MENSAIS!$A$3:$G$1000,5,FALSE)</f>
        <v>2.6070567880695164</v>
      </c>
      <c r="F349" s="96">
        <f t="shared" ca="1" si="32"/>
        <v>0</v>
      </c>
      <c r="G349" s="93">
        <f t="shared" si="33"/>
        <v>34639</v>
      </c>
      <c r="H349" s="89">
        <f>VLOOKUP($A349,[2]MENSAIS!$A$3:$M$1000,8,FALSE)</f>
        <v>0</v>
      </c>
      <c r="I349" s="90">
        <f>VLOOKUP($A349,[2]MENSAIS!$A$3:$M$1000,9,FALSE)</f>
        <v>0</v>
      </c>
      <c r="J349" s="58">
        <f t="shared" ca="1" si="35"/>
        <v>0</v>
      </c>
      <c r="K349" s="94">
        <f t="shared" si="36"/>
        <v>9.2176313036406246</v>
      </c>
      <c r="L349" s="94">
        <f t="shared" si="37"/>
        <v>12.977719623380377</v>
      </c>
      <c r="M349" s="92">
        <v>347</v>
      </c>
      <c r="N349" s="93">
        <f t="shared" si="34"/>
        <v>34639</v>
      </c>
      <c r="O349" s="94">
        <f>IF(N349&gt;$N$2,1,IF(C349=C350,1*O350,C349*O350/VLOOKUP(N349,Moeda!A$3:D$99,4,1)))</f>
        <v>2.5841174033093095</v>
      </c>
    </row>
    <row r="350" spans="1:16" ht="20.100000000000001" customHeight="1" x14ac:dyDescent="0.2">
      <c r="A350" s="95">
        <v>34669</v>
      </c>
      <c r="B350" s="100">
        <f>VLOOKUP($A350,[2]MENSAIS!$A$3:$G$1000,2,FALSE)</f>
        <v>2.8731000000000062</v>
      </c>
      <c r="C350" s="101">
        <f>VLOOKUP($A350,[2]MENSAIS!$A$3:$G$1000,3,FALSE)</f>
        <v>1.0287310000000001</v>
      </c>
      <c r="D350" s="100">
        <f>VLOOKUP($A350,[2]MENSAIS!$A$3:$G$1000,4,FALSE)</f>
        <v>10.511194068625525</v>
      </c>
      <c r="E350" s="101">
        <f>VLOOKUP($A350,[2]MENSAIS!$A$3:$G$1000,5,FALSE)</f>
        <v>2.5330659321902393</v>
      </c>
      <c r="F350" s="96">
        <f t="shared" ca="1" si="32"/>
        <v>0</v>
      </c>
      <c r="G350" s="93">
        <f t="shared" si="33"/>
        <v>34669</v>
      </c>
      <c r="H350" s="89">
        <f>VLOOKUP($A350,[2]MENSAIS!$A$3:$M$1000,8,FALSE)</f>
        <v>0</v>
      </c>
      <c r="I350" s="90">
        <f>VLOOKUP($A350,[2]MENSAIS!$A$3:$M$1000,9,FALSE)</f>
        <v>0</v>
      </c>
      <c r="J350" s="58">
        <f t="shared" ca="1" si="35"/>
        <v>0</v>
      </c>
      <c r="K350" s="94">
        <f t="shared" si="36"/>
        <v>9.5111940686255245</v>
      </c>
      <c r="L350" s="94">
        <f t="shared" si="37"/>
        <v>9.5111940686255245</v>
      </c>
      <c r="M350" s="92">
        <v>348</v>
      </c>
      <c r="N350" s="93">
        <f t="shared" si="34"/>
        <v>34669</v>
      </c>
      <c r="O350" s="94">
        <f>IF(N350&gt;$N$2,1,IF(C350=C351,1*O351,C350*O351/VLOOKUP(N350,Moeda!A$3:D$99,4,1)))</f>
        <v>2.510777589908094</v>
      </c>
    </row>
    <row r="351" spans="1:16" ht="20.100000000000001" customHeight="1" x14ac:dyDescent="0.2">
      <c r="A351" s="95">
        <v>34700</v>
      </c>
      <c r="B351" s="100">
        <f>VLOOKUP($A351,[2]MENSAIS!$A$3:$G$1000,2,FALSE)</f>
        <v>2.1012999999999948</v>
      </c>
      <c r="C351" s="101">
        <f>VLOOKUP($A351,[2]MENSAIS!$A$3:$G$1000,3,FALSE)</f>
        <v>1.0210129999999999</v>
      </c>
      <c r="D351" s="100">
        <f>VLOOKUP($A351,[2]MENSAIS!$A$3:$G$1000,4,FALSE)</f>
        <v>1.0210129999999999</v>
      </c>
      <c r="E351" s="101">
        <f>VLOOKUP($A351,[2]MENSAIS!$A$3:$G$1000,5,FALSE)</f>
        <v>2.4623209878872507</v>
      </c>
      <c r="F351" s="96">
        <f t="shared" ca="1" si="32"/>
        <v>0</v>
      </c>
      <c r="G351" s="93">
        <f t="shared" si="33"/>
        <v>34700</v>
      </c>
      <c r="H351" s="89" t="str">
        <f>VLOOKUP($A351,[2]MENSAIS!$A$3:$M$1000,8,FALSE)</f>
        <v>Confere PjeCalc (2 casas)</v>
      </c>
      <c r="I351" s="90">
        <f>VLOOKUP($A351,[2]MENSAIS!$A$3:$M$1000,9,FALSE)</f>
        <v>0</v>
      </c>
      <c r="J351" s="58">
        <f t="shared" ca="1" si="35"/>
        <v>0</v>
      </c>
      <c r="K351" s="94">
        <f t="shared" si="36"/>
        <v>2.1012999999999948E-2</v>
      </c>
      <c r="L351" s="94">
        <f t="shared" si="37"/>
        <v>6.5877161973908036</v>
      </c>
      <c r="M351" s="92">
        <v>349</v>
      </c>
      <c r="N351" s="93">
        <f t="shared" si="34"/>
        <v>34700</v>
      </c>
      <c r="O351" s="94">
        <f>IF(N351&gt;$N$2,1,IF(C351=C352,1*O352,C351*O352/VLOOKUP(N351,Moeda!A$3:D$99,4,1)))</f>
        <v>2.4406551274415702</v>
      </c>
    </row>
    <row r="352" spans="1:16" ht="20.100000000000001" customHeight="1" x14ac:dyDescent="0.2">
      <c r="A352" s="95">
        <v>34731</v>
      </c>
      <c r="B352" s="100">
        <f>VLOOKUP($A352,[2]MENSAIS!$A$3:$G$1000,2,FALSE)</f>
        <v>1.8531000000000075</v>
      </c>
      <c r="C352" s="101">
        <f>VLOOKUP($A352,[2]MENSAIS!$A$3:$G$1000,3,FALSE)</f>
        <v>1.0185310000000001</v>
      </c>
      <c r="D352" s="100">
        <f>VLOOKUP($A352,[2]MENSAIS!$A$3:$G$1000,4,FALSE)</f>
        <v>1.039933391903</v>
      </c>
      <c r="E352" s="101">
        <f>VLOOKUP($A352,[2]MENSAIS!$A$3:$G$1000,5,FALSE)</f>
        <v>2.4116450896190851</v>
      </c>
      <c r="F352" s="96">
        <f t="shared" ca="1" si="32"/>
        <v>0</v>
      </c>
      <c r="G352" s="93">
        <f t="shared" si="33"/>
        <v>34731</v>
      </c>
      <c r="H352" s="89">
        <f>VLOOKUP($A352,[2]MENSAIS!$A$3:$M$1000,8,FALSE)</f>
        <v>0</v>
      </c>
      <c r="I352" s="90">
        <f>VLOOKUP($A352,[2]MENSAIS!$A$3:$M$1000,9,FALSE)</f>
        <v>0</v>
      </c>
      <c r="J352" s="58">
        <f t="shared" ca="1" si="35"/>
        <v>0</v>
      </c>
      <c r="K352" s="94">
        <f t="shared" si="36"/>
        <v>3.9933391903000048E-2</v>
      </c>
      <c r="L352" s="94">
        <f t="shared" si="37"/>
        <v>4.5257573046222301</v>
      </c>
      <c r="M352" s="92">
        <v>350</v>
      </c>
      <c r="N352" s="93">
        <f t="shared" si="34"/>
        <v>34731</v>
      </c>
      <c r="O352" s="94">
        <f>IF(N352&gt;$N$2,1,IF(C352=C353,1*O353,C352*O353/VLOOKUP(N352,Moeda!A$3:D$99,4,1)))</f>
        <v>2.3904251243045587</v>
      </c>
    </row>
    <row r="353" spans="1:15" ht="20.100000000000001" customHeight="1" x14ac:dyDescent="0.2">
      <c r="A353" s="95">
        <v>34759</v>
      </c>
      <c r="B353" s="100">
        <f>VLOOKUP($A353,[2]MENSAIS!$A$3:$G$1000,2,FALSE)</f>
        <v>2.2998000000000074</v>
      </c>
      <c r="C353" s="101">
        <f>VLOOKUP($A353,[2]MENSAIS!$A$3:$G$1000,3,FALSE)</f>
        <v>1.0229980000000001</v>
      </c>
      <c r="D353" s="100">
        <f>VLOOKUP($A353,[2]MENSAIS!$A$3:$G$1000,4,FALSE)</f>
        <v>1.0638497800499853</v>
      </c>
      <c r="E353" s="101">
        <f>VLOOKUP($A353,[2]MENSAIS!$A$3:$G$1000,5,FALSE)</f>
        <v>2.3677679811602053</v>
      </c>
      <c r="F353" s="96">
        <f t="shared" ca="1" si="32"/>
        <v>0</v>
      </c>
      <c r="G353" s="93">
        <f t="shared" si="33"/>
        <v>34759</v>
      </c>
      <c r="H353" s="89">
        <f>VLOOKUP($A353,[2]MENSAIS!$A$3:$M$1000,8,FALSE)</f>
        <v>0</v>
      </c>
      <c r="I353" s="90">
        <f>VLOOKUP($A353,[2]MENSAIS!$A$3:$M$1000,9,FALSE)</f>
        <v>0</v>
      </c>
      <c r="J353" s="58">
        <f t="shared" ca="1" si="35"/>
        <v>0</v>
      </c>
      <c r="K353" s="94">
        <f t="shared" si="36"/>
        <v>6.3849780049985316E-2</v>
      </c>
      <c r="L353" s="94">
        <f t="shared" si="37"/>
        <v>2.9850818971546937</v>
      </c>
      <c r="M353" s="92">
        <v>351</v>
      </c>
      <c r="N353" s="93">
        <f t="shared" si="34"/>
        <v>34759</v>
      </c>
      <c r="O353" s="94">
        <f>IF(N353&gt;$N$2,1,IF(C353=C354,1*O354,C353*O354/VLOOKUP(N353,Moeda!A$3:D$99,4,1)))</f>
        <v>2.346934088706734</v>
      </c>
    </row>
    <row r="354" spans="1:15" ht="20.100000000000001" customHeight="1" x14ac:dyDescent="0.2">
      <c r="A354" s="95">
        <v>34790</v>
      </c>
      <c r="B354" s="100">
        <f>VLOOKUP($A354,[2]MENSAIS!$A$3:$G$1000,2,FALSE)</f>
        <v>3.4667000000000003</v>
      </c>
      <c r="C354" s="101">
        <f>VLOOKUP($A354,[2]MENSAIS!$A$3:$G$1000,3,FALSE)</f>
        <v>1.034667</v>
      </c>
      <c r="D354" s="100">
        <f>VLOOKUP($A354,[2]MENSAIS!$A$3:$G$1000,4,FALSE)</f>
        <v>1.1007302603749782</v>
      </c>
      <c r="E354" s="101">
        <f>VLOOKUP($A354,[2]MENSAIS!$A$3:$G$1000,5,FALSE)</f>
        <v>2.314538230925383</v>
      </c>
      <c r="F354" s="96">
        <f t="shared" ca="1" si="32"/>
        <v>0</v>
      </c>
      <c r="G354" s="93">
        <f t="shared" si="33"/>
        <v>34790</v>
      </c>
      <c r="H354" s="89">
        <f>VLOOKUP($A354,[2]MENSAIS!$A$3:$M$1000,8,FALSE)</f>
        <v>0</v>
      </c>
      <c r="I354" s="90">
        <f>VLOOKUP($A354,[2]MENSAIS!$A$3:$M$1000,9,FALSE)</f>
        <v>0</v>
      </c>
      <c r="J354" s="58">
        <f t="shared" ca="1" si="35"/>
        <v>0</v>
      </c>
      <c r="K354" s="94">
        <f t="shared" si="36"/>
        <v>0.10073026037497823</v>
      </c>
      <c r="L354" s="94">
        <f t="shared" si="37"/>
        <v>1.8247124280902618</v>
      </c>
      <c r="M354" s="92">
        <v>352</v>
      </c>
      <c r="N354" s="93">
        <f t="shared" si="34"/>
        <v>34790</v>
      </c>
      <c r="O354" s="94">
        <f>IF(N354&gt;$N$2,1,IF(C354=C355,1*O355,C354*O355/VLOOKUP(N354,Moeda!A$3:D$99,4,1)))</f>
        <v>2.2941727048408049</v>
      </c>
    </row>
    <row r="355" spans="1:15" ht="20.100000000000001" customHeight="1" x14ac:dyDescent="0.2">
      <c r="A355" s="95">
        <v>34820</v>
      </c>
      <c r="B355" s="100">
        <f>VLOOKUP($A355,[2]MENSAIS!$A$3:$G$1000,2,FALSE)</f>
        <v>3.2470999999999917</v>
      </c>
      <c r="C355" s="101">
        <f>VLOOKUP($A355,[2]MENSAIS!$A$3:$G$1000,3,FALSE)</f>
        <v>1.0324709999999999</v>
      </c>
      <c r="D355" s="100">
        <f>VLOOKUP($A355,[2]MENSAIS!$A$3:$G$1000,4,FALSE)</f>
        <v>1.136472072659614</v>
      </c>
      <c r="E355" s="101">
        <f>VLOOKUP($A355,[2]MENSAIS!$A$3:$G$1000,5,FALSE)</f>
        <v>2.2369885489006442</v>
      </c>
      <c r="F355" s="96">
        <f t="shared" ca="1" si="32"/>
        <v>0</v>
      </c>
      <c r="G355" s="93">
        <f t="shared" si="33"/>
        <v>34820</v>
      </c>
      <c r="H355" s="89">
        <f>VLOOKUP($A355,[2]MENSAIS!$A$3:$M$1000,8,FALSE)</f>
        <v>0</v>
      </c>
      <c r="I355" s="90">
        <f>VLOOKUP($A355,[2]MENSAIS!$A$3:$M$1000,9,FALSE)</f>
        <v>0</v>
      </c>
      <c r="J355" s="58">
        <f t="shared" ca="1" si="35"/>
        <v>0</v>
      </c>
      <c r="K355" s="94">
        <f t="shared" si="36"/>
        <v>0.13647207265961403</v>
      </c>
      <c r="L355" s="94">
        <f t="shared" si="37"/>
        <v>0.99155535737693268</v>
      </c>
      <c r="M355" s="92">
        <v>353</v>
      </c>
      <c r="N355" s="93">
        <f t="shared" si="34"/>
        <v>34820</v>
      </c>
      <c r="O355" s="94">
        <f>IF(N355&gt;$N$2,1,IF(C355=C356,1*O356,C355*O356/VLOOKUP(N355,Moeda!A$3:D$99,4,1)))</f>
        <v>2.2173053792580655</v>
      </c>
    </row>
    <row r="356" spans="1:15" ht="20.100000000000001" customHeight="1" x14ac:dyDescent="0.2">
      <c r="A356" s="95">
        <v>34851</v>
      </c>
      <c r="B356" s="100">
        <f>VLOOKUP($A356,[2]MENSAIS!$A$3:$G$1000,2,FALSE)</f>
        <v>2.8863000000000083</v>
      </c>
      <c r="C356" s="101">
        <f>VLOOKUP($A356,[2]MENSAIS!$A$3:$G$1000,3,FALSE)</f>
        <v>1.0288630000000001</v>
      </c>
      <c r="D356" s="100">
        <f>VLOOKUP($A356,[2]MENSAIS!$A$3:$G$1000,4,FALSE)</f>
        <v>1.1692740660927885</v>
      </c>
      <c r="E356" s="101">
        <f>VLOOKUP($A356,[2]MENSAIS!$A$3:$G$1000,5,FALSE)</f>
        <v>2.166635720422796</v>
      </c>
      <c r="F356" s="96">
        <f t="shared" ca="1" si="32"/>
        <v>0</v>
      </c>
      <c r="G356" s="93">
        <f t="shared" si="33"/>
        <v>34851</v>
      </c>
      <c r="H356" s="89">
        <f>VLOOKUP($A356,[2]MENSAIS!$A$3:$M$1000,8,FALSE)</f>
        <v>0</v>
      </c>
      <c r="I356" s="90">
        <f>VLOOKUP($A356,[2]MENSAIS!$A$3:$M$1000,9,FALSE)</f>
        <v>0</v>
      </c>
      <c r="J356" s="58">
        <f t="shared" ca="1" si="35"/>
        <v>0</v>
      </c>
      <c r="K356" s="94">
        <f t="shared" si="36"/>
        <v>0.1692740660927885</v>
      </c>
      <c r="L356" s="94">
        <f t="shared" si="37"/>
        <v>0.39508621369448615</v>
      </c>
      <c r="M356" s="92">
        <v>354</v>
      </c>
      <c r="N356" s="93">
        <f t="shared" si="34"/>
        <v>34851</v>
      </c>
      <c r="O356" s="94">
        <f>IF(N356&gt;$N$2,1,IF(C356=C357,1*O357,C356*O357/VLOOKUP(N356,Moeda!A$3:D$99,4,1)))</f>
        <v>2.1475715824057682</v>
      </c>
    </row>
    <row r="357" spans="1:15" ht="20.100000000000001" customHeight="1" x14ac:dyDescent="0.2">
      <c r="A357" s="95">
        <v>34881</v>
      </c>
      <c r="B357" s="100">
        <f>VLOOKUP($A357,[2]MENSAIS!$A$3:$G$1000,2,FALSE)</f>
        <v>2.990500000000007</v>
      </c>
      <c r="C357" s="101">
        <f>VLOOKUP($A357,[2]MENSAIS!$A$3:$G$1000,3,FALSE)</f>
        <v>1.0299050000000001</v>
      </c>
      <c r="D357" s="100">
        <f>VLOOKUP($A357,[2]MENSAIS!$A$3:$G$1000,4,FALSE)</f>
        <v>1.2042412070392934</v>
      </c>
      <c r="E357" s="101">
        <f>VLOOKUP($A357,[2]MENSAIS!$A$3:$G$1000,5,FALSE)</f>
        <v>2.1058544436166873</v>
      </c>
      <c r="F357" s="96">
        <f t="shared" ca="1" si="32"/>
        <v>0</v>
      </c>
      <c r="G357" s="93">
        <f t="shared" si="33"/>
        <v>34881</v>
      </c>
      <c r="H357" s="89">
        <f>VLOOKUP($A357,[2]MENSAIS!$A$3:$M$1000,8,FALSE)</f>
        <v>0</v>
      </c>
      <c r="I357" s="90">
        <f>VLOOKUP($A357,[2]MENSAIS!$A$3:$M$1000,9,FALSE)</f>
        <v>0</v>
      </c>
      <c r="J357" s="58">
        <f t="shared" ca="1" si="35"/>
        <v>0</v>
      </c>
      <c r="K357" s="94">
        <f t="shared" si="36"/>
        <v>0.20424120703929338</v>
      </c>
      <c r="L357" s="94">
        <f t="shared" si="37"/>
        <v>0.36804618616801288</v>
      </c>
      <c r="M357" s="92">
        <v>355</v>
      </c>
      <c r="N357" s="93">
        <f t="shared" si="34"/>
        <v>34881</v>
      </c>
      <c r="O357" s="94">
        <f>IF(N357&gt;$N$2,1,IF(C357=C358,1*O358,C357*O358/VLOOKUP(N357,Moeda!A$3:D$99,4,1)))</f>
        <v>2.0873251175382612</v>
      </c>
    </row>
    <row r="358" spans="1:15" ht="20.100000000000001" customHeight="1" x14ac:dyDescent="0.2">
      <c r="A358" s="95">
        <v>34912</v>
      </c>
      <c r="B358" s="100">
        <f>VLOOKUP($A358,[2]MENSAIS!$A$3:$G$1000,2,FALSE)</f>
        <v>2.6045000000000096</v>
      </c>
      <c r="C358" s="101">
        <f>VLOOKUP($A358,[2]MENSAIS!$A$3:$G$1000,3,FALSE)</f>
        <v>1.0260450000000001</v>
      </c>
      <c r="D358" s="100">
        <f>VLOOKUP($A358,[2]MENSAIS!$A$3:$G$1000,4,FALSE)</f>
        <v>1.235605669276632</v>
      </c>
      <c r="E358" s="101">
        <f>VLOOKUP($A358,[2]MENSAIS!$A$3:$G$1000,5,FALSE)</f>
        <v>2.0447074668213934</v>
      </c>
      <c r="F358" s="96">
        <f t="shared" ca="1" si="32"/>
        <v>0</v>
      </c>
      <c r="G358" s="93">
        <f t="shared" si="33"/>
        <v>34912</v>
      </c>
      <c r="H358" s="89">
        <f>VLOOKUP($A358,[2]MENSAIS!$A$3:$M$1000,8,FALSE)</f>
        <v>0</v>
      </c>
      <c r="I358" s="90">
        <f>VLOOKUP($A358,[2]MENSAIS!$A$3:$M$1000,9,FALSE)</f>
        <v>0</v>
      </c>
      <c r="J358" s="58">
        <f t="shared" ca="1" si="35"/>
        <v>0</v>
      </c>
      <c r="K358" s="94">
        <f t="shared" si="36"/>
        <v>0.23560566927663196</v>
      </c>
      <c r="L358" s="94">
        <f t="shared" si="37"/>
        <v>0.37438603393160896</v>
      </c>
      <c r="M358" s="92">
        <v>356</v>
      </c>
      <c r="N358" s="93">
        <f t="shared" si="34"/>
        <v>34912</v>
      </c>
      <c r="O358" s="94">
        <f>IF(N358&gt;$N$2,1,IF(C358=C359,1*O359,C358*O359/VLOOKUP(N358,Moeda!A$3:D$99,4,1)))</f>
        <v>2.0267161704606358</v>
      </c>
    </row>
    <row r="359" spans="1:15" ht="20.100000000000001" customHeight="1" x14ac:dyDescent="0.2">
      <c r="A359" s="95">
        <v>34943</v>
      </c>
      <c r="B359" s="100">
        <f>VLOOKUP($A359,[2]MENSAIS!$A$3:$G$1000,2,FALSE)</f>
        <v>1.9392999999999994</v>
      </c>
      <c r="C359" s="101">
        <f>VLOOKUP($A359,[2]MENSAIS!$A$3:$G$1000,3,FALSE)</f>
        <v>1.019393</v>
      </c>
      <c r="D359" s="100">
        <f>VLOOKUP($A359,[2]MENSAIS!$A$3:$G$1000,4,FALSE)</f>
        <v>1.2595677700209136</v>
      </c>
      <c r="E359" s="101">
        <f>VLOOKUP($A359,[2]MENSAIS!$A$3:$G$1000,5,FALSE)</f>
        <v>1.9928048641349974</v>
      </c>
      <c r="F359" s="96">
        <f t="shared" ca="1" si="32"/>
        <v>0</v>
      </c>
      <c r="G359" s="93">
        <f t="shared" si="33"/>
        <v>34943</v>
      </c>
      <c r="H359" s="89">
        <f>VLOOKUP($A359,[2]MENSAIS!$A$3:$M$1000,8,FALSE)</f>
        <v>0</v>
      </c>
      <c r="I359" s="90">
        <f>VLOOKUP($A359,[2]MENSAIS!$A$3:$M$1000,9,FALSE)</f>
        <v>0</v>
      </c>
      <c r="J359" s="58">
        <f t="shared" ca="1" si="35"/>
        <v>0</v>
      </c>
      <c r="K359" s="94">
        <f t="shared" si="36"/>
        <v>0.25956777002091358</v>
      </c>
      <c r="L359" s="94">
        <f t="shared" si="37"/>
        <v>0.36768040942144586</v>
      </c>
      <c r="M359" s="92">
        <v>357</v>
      </c>
      <c r="N359" s="93">
        <f t="shared" si="34"/>
        <v>34943</v>
      </c>
      <c r="O359" s="94">
        <f>IF(N359&gt;$N$2,1,IF(C359=C360,1*O360,C359*O360/VLOOKUP(N359,Moeda!A$3:D$99,4,1)))</f>
        <v>1.975270256626791</v>
      </c>
    </row>
    <row r="360" spans="1:15" ht="20.100000000000001" customHeight="1" x14ac:dyDescent="0.2">
      <c r="A360" s="95">
        <v>34973</v>
      </c>
      <c r="B360" s="100">
        <f>VLOOKUP($A360,[2]MENSAIS!$A$3:$G$1000,2,FALSE)</f>
        <v>1.6539999999999999</v>
      </c>
      <c r="C360" s="101">
        <f>VLOOKUP($A360,[2]MENSAIS!$A$3:$G$1000,3,FALSE)</f>
        <v>1.01654</v>
      </c>
      <c r="D360" s="100">
        <f>VLOOKUP($A360,[2]MENSAIS!$A$3:$G$1000,4,FALSE)</f>
        <v>1.2804010209370595</v>
      </c>
      <c r="E360" s="101">
        <f>VLOOKUP($A360,[2]MENSAIS!$A$3:$G$1000,5,FALSE)</f>
        <v>1.9548936123114415</v>
      </c>
      <c r="F360" s="96">
        <f t="shared" ca="1" si="32"/>
        <v>0</v>
      </c>
      <c r="G360" s="93">
        <f t="shared" si="33"/>
        <v>34973</v>
      </c>
      <c r="H360" s="89">
        <f>VLOOKUP($A360,[2]MENSAIS!$A$3:$M$1000,8,FALSE)</f>
        <v>0</v>
      </c>
      <c r="I360" s="90">
        <f>VLOOKUP($A360,[2]MENSAIS!$A$3:$M$1000,9,FALSE)</f>
        <v>0</v>
      </c>
      <c r="J360" s="58">
        <f t="shared" ca="1" si="35"/>
        <v>0</v>
      </c>
      <c r="K360" s="94">
        <f t="shared" si="36"/>
        <v>0.28040102093705954</v>
      </c>
      <c r="L360" s="94">
        <f t="shared" si="37"/>
        <v>0.35566329065378133</v>
      </c>
      <c r="M360" s="92">
        <v>358</v>
      </c>
      <c r="N360" s="93">
        <f t="shared" si="34"/>
        <v>34973</v>
      </c>
      <c r="O360" s="94">
        <f>IF(N360&gt;$N$2,1,IF(C360=C361,1*O361,C360*O361/VLOOKUP(N360,Moeda!A$3:D$99,4,1)))</f>
        <v>1.9376925843387105</v>
      </c>
    </row>
    <row r="361" spans="1:15" ht="20.100000000000001" customHeight="1" x14ac:dyDescent="0.2">
      <c r="A361" s="95">
        <v>35004</v>
      </c>
      <c r="B361" s="100">
        <f>VLOOKUP($A361,[2]MENSAIS!$A$3:$G$1000,2,FALSE)</f>
        <v>1.4386999999999928</v>
      </c>
      <c r="C361" s="101">
        <f>VLOOKUP($A361,[2]MENSAIS!$A$3:$G$1000,3,FALSE)</f>
        <v>1.0143869999999999</v>
      </c>
      <c r="D361" s="100">
        <f>VLOOKUP($A361,[2]MENSAIS!$A$3:$G$1000,4,FALSE)</f>
        <v>1.2988221504252808</v>
      </c>
      <c r="E361" s="101">
        <f>VLOOKUP($A361,[2]MENSAIS!$A$3:$G$1000,5,FALSE)</f>
        <v>1.9230857736158355</v>
      </c>
      <c r="F361" s="96">
        <f t="shared" ca="1" si="32"/>
        <v>0</v>
      </c>
      <c r="G361" s="93">
        <f t="shared" si="33"/>
        <v>35004</v>
      </c>
      <c r="H361" s="89">
        <f>VLOOKUP($A361,[2]MENSAIS!$A$3:$M$1000,8,FALSE)</f>
        <v>0</v>
      </c>
      <c r="I361" s="90">
        <f>VLOOKUP($A361,[2]MENSAIS!$A$3:$M$1000,9,FALSE)</f>
        <v>0</v>
      </c>
      <c r="J361" s="58">
        <f t="shared" ca="1" si="35"/>
        <v>0</v>
      </c>
      <c r="K361" s="94">
        <f t="shared" si="36"/>
        <v>0.29882215042528082</v>
      </c>
      <c r="L361" s="94">
        <f t="shared" si="37"/>
        <v>0.3361386096291501</v>
      </c>
      <c r="M361" s="92">
        <v>359</v>
      </c>
      <c r="N361" s="93">
        <f t="shared" si="34"/>
        <v>35004</v>
      </c>
      <c r="O361" s="94">
        <f>IF(N361&gt;$N$2,1,IF(C361=C362,1*O362,C361*O362/VLOOKUP(N361,Moeda!A$3:D$99,4,1)))</f>
        <v>1.906164621499115</v>
      </c>
    </row>
    <row r="362" spans="1:15" ht="20.100000000000001" customHeight="1" x14ac:dyDescent="0.2">
      <c r="A362" s="95">
        <v>35034</v>
      </c>
      <c r="B362" s="100">
        <f>VLOOKUP($A362,[2]MENSAIS!$A$3:$G$1000,2,FALSE)</f>
        <v>1.3400000000000079</v>
      </c>
      <c r="C362" s="101">
        <f>VLOOKUP($A362,[2]MENSAIS!$A$3:$G$1000,3,FALSE)</f>
        <v>1.0134000000000001</v>
      </c>
      <c r="D362" s="100">
        <f>VLOOKUP($A362,[2]MENSAIS!$A$3:$G$1000,4,FALSE)</f>
        <v>1.3162263672409797</v>
      </c>
      <c r="E362" s="101">
        <f>VLOOKUP($A362,[2]MENSAIS!$A$3:$G$1000,5,FALSE)</f>
        <v>1.8958107444356402</v>
      </c>
      <c r="F362" s="96">
        <f t="shared" ca="1" si="32"/>
        <v>0</v>
      </c>
      <c r="G362" s="93">
        <f t="shared" si="33"/>
        <v>35034</v>
      </c>
      <c r="H362" s="89">
        <f>VLOOKUP($A362,[2]MENSAIS!$A$3:$M$1000,8,FALSE)</f>
        <v>0</v>
      </c>
      <c r="I362" s="90">
        <f>VLOOKUP($A362,[2]MENSAIS!$A$3:$M$1000,9,FALSE)</f>
        <v>0</v>
      </c>
      <c r="J362" s="58">
        <f t="shared" ca="1" si="35"/>
        <v>0</v>
      </c>
      <c r="K362" s="94">
        <f t="shared" si="36"/>
        <v>0.31622636724097974</v>
      </c>
      <c r="L362" s="94">
        <f t="shared" si="37"/>
        <v>0.31622636724097974</v>
      </c>
      <c r="M362" s="92">
        <v>360</v>
      </c>
      <c r="N362" s="93">
        <f t="shared" si="34"/>
        <v>35034</v>
      </c>
      <c r="O362" s="94">
        <f>IF(N362&gt;$N$2,1,IF(C362=C363,1*O363,C362*O363/VLOOKUP(N362,Moeda!A$3:D$99,4,1)))</f>
        <v>1.8791295841716378</v>
      </c>
    </row>
    <row r="363" spans="1:15" ht="20.100000000000001" customHeight="1" x14ac:dyDescent="0.2">
      <c r="A363" s="95">
        <v>35065</v>
      </c>
      <c r="B363" s="100">
        <f>VLOOKUP($A363,[2]MENSAIS!$A$3:$G$1000,2,FALSE)</f>
        <v>1.2526000000000037</v>
      </c>
      <c r="C363" s="101">
        <f>VLOOKUP($A363,[2]MENSAIS!$A$3:$G$1000,3,FALSE)</f>
        <v>1.012526</v>
      </c>
      <c r="D363" s="100">
        <f>VLOOKUP($A363,[2]MENSAIS!$A$3:$G$1000,4,FALSE)</f>
        <v>1.012526</v>
      </c>
      <c r="E363" s="101">
        <f>VLOOKUP($A363,[2]MENSAIS!$A$3:$G$1000,5,FALSE)</f>
        <v>1.8707427910357608</v>
      </c>
      <c r="F363" s="96">
        <f t="shared" ca="1" si="32"/>
        <v>0</v>
      </c>
      <c r="G363" s="93">
        <f t="shared" si="33"/>
        <v>35065</v>
      </c>
      <c r="H363" s="89" t="str">
        <f>VLOOKUP($A363,[2]MENSAIS!$A$3:$M$1000,8,FALSE)</f>
        <v>Confere PjeCalc (2 casas)</v>
      </c>
      <c r="I363" s="90">
        <f>VLOOKUP($A363,[2]MENSAIS!$A$3:$M$1000,9,FALSE)</f>
        <v>0</v>
      </c>
      <c r="J363" s="58">
        <f t="shared" ca="1" si="35"/>
        <v>0</v>
      </c>
      <c r="K363" s="94">
        <f t="shared" si="36"/>
        <v>1.2526000000000037E-2</v>
      </c>
      <c r="L363" s="94">
        <f t="shared" si="37"/>
        <v>0.30528545544184116</v>
      </c>
      <c r="M363" s="92">
        <v>361</v>
      </c>
      <c r="N363" s="93">
        <f t="shared" si="34"/>
        <v>35065</v>
      </c>
      <c r="O363" s="94">
        <f>IF(N363&gt;$N$2,1,IF(C363=C364,1*O364,C363*O364/VLOOKUP(N363,Moeda!A$3:D$99,4,1)))</f>
        <v>1.8542822026560466</v>
      </c>
    </row>
    <row r="364" spans="1:15" ht="20.100000000000001" customHeight="1" x14ac:dyDescent="0.2">
      <c r="A364" s="95">
        <v>35096</v>
      </c>
      <c r="B364" s="100">
        <f>VLOOKUP($A364,[2]MENSAIS!$A$3:$G$1000,2,FALSE)</f>
        <v>0.96249999999999947</v>
      </c>
      <c r="C364" s="101">
        <f>VLOOKUP($A364,[2]MENSAIS!$A$3:$G$1000,3,FALSE)</f>
        <v>1.009625</v>
      </c>
      <c r="D364" s="100">
        <f>VLOOKUP($A364,[2]MENSAIS!$A$3:$G$1000,4,FALSE)</f>
        <v>1.0222715627500001</v>
      </c>
      <c r="E364" s="101">
        <f>VLOOKUP($A364,[2]MENSAIS!$A$3:$G$1000,5,FALSE)</f>
        <v>1.8475997564860169</v>
      </c>
      <c r="F364" s="96">
        <f t="shared" ca="1" si="32"/>
        <v>0</v>
      </c>
      <c r="G364" s="93">
        <f t="shared" si="33"/>
        <v>35096</v>
      </c>
      <c r="H364" s="89">
        <f>VLOOKUP($A364,[2]MENSAIS!$A$3:$M$1000,8,FALSE)</f>
        <v>0</v>
      </c>
      <c r="I364" s="90">
        <f>VLOOKUP($A364,[2]MENSAIS!$A$3:$M$1000,9,FALSE)</f>
        <v>0</v>
      </c>
      <c r="J364" s="58">
        <f t="shared" ca="1" si="35"/>
        <v>0</v>
      </c>
      <c r="K364" s="94">
        <f t="shared" si="36"/>
        <v>2.2271562750000085E-2</v>
      </c>
      <c r="L364" s="94">
        <f t="shared" si="37"/>
        <v>0.29387208435528134</v>
      </c>
      <c r="M364" s="92">
        <v>362</v>
      </c>
      <c r="N364" s="93">
        <f t="shared" si="34"/>
        <v>35096</v>
      </c>
      <c r="O364" s="94">
        <f>IF(N364&gt;$N$2,1,IF(C364=C365,1*O365,C364*O365/VLOOKUP(N364,Moeda!A$3:D$99,4,1)))</f>
        <v>1.8313428027093097</v>
      </c>
    </row>
    <row r="365" spans="1:15" ht="20.100000000000001" customHeight="1" x14ac:dyDescent="0.2">
      <c r="A365" s="95">
        <v>35125</v>
      </c>
      <c r="B365" s="100">
        <f>VLOOKUP($A365,[2]MENSAIS!$A$3:$G$1000,2,FALSE)</f>
        <v>0.81389999999998963</v>
      </c>
      <c r="C365" s="101">
        <f>VLOOKUP($A365,[2]MENSAIS!$A$3:$G$1000,3,FALSE)</f>
        <v>1.0081389999999999</v>
      </c>
      <c r="D365" s="100">
        <f>VLOOKUP($A365,[2]MENSAIS!$A$3:$G$1000,4,FALSE)</f>
        <v>1.0305918309992221</v>
      </c>
      <c r="E365" s="101">
        <f>VLOOKUP($A365,[2]MENSAIS!$A$3:$G$1000,5,FALSE)</f>
        <v>1.8299861398895798</v>
      </c>
      <c r="F365" s="96">
        <f t="shared" ca="1" si="32"/>
        <v>0</v>
      </c>
      <c r="G365" s="93">
        <f t="shared" si="33"/>
        <v>35125</v>
      </c>
      <c r="H365" s="89">
        <f>VLOOKUP($A365,[2]MENSAIS!$A$3:$M$1000,8,FALSE)</f>
        <v>0</v>
      </c>
      <c r="I365" s="90">
        <f>VLOOKUP($A365,[2]MENSAIS!$A$3:$M$1000,9,FALSE)</f>
        <v>0</v>
      </c>
      <c r="J365" s="58">
        <f t="shared" ca="1" si="35"/>
        <v>0</v>
      </c>
      <c r="K365" s="94">
        <f t="shared" si="36"/>
        <v>3.0591830999222136E-2</v>
      </c>
      <c r="L365" s="94">
        <f t="shared" si="37"/>
        <v>0.27507865044687163</v>
      </c>
      <c r="M365" s="92">
        <v>363</v>
      </c>
      <c r="N365" s="93">
        <f t="shared" si="34"/>
        <v>35125</v>
      </c>
      <c r="O365" s="94">
        <f>IF(N365&gt;$N$2,1,IF(C365=C366,1*O366,C365*O366/VLOOKUP(N365,Moeda!A$3:D$99,4,1)))</f>
        <v>1.8138841675961963</v>
      </c>
    </row>
    <row r="366" spans="1:15" ht="20.100000000000001" customHeight="1" x14ac:dyDescent="0.2">
      <c r="A366" s="95">
        <v>35156</v>
      </c>
      <c r="B366" s="100">
        <f>VLOOKUP($A366,[2]MENSAIS!$A$3:$G$1000,2,FALSE)</f>
        <v>0.6596999999999964</v>
      </c>
      <c r="C366" s="101">
        <f>VLOOKUP($A366,[2]MENSAIS!$A$3:$G$1000,3,FALSE)</f>
        <v>1.006597</v>
      </c>
      <c r="D366" s="100">
        <f>VLOOKUP($A366,[2]MENSAIS!$A$3:$G$1000,4,FALSE)</f>
        <v>1.0373906453083239</v>
      </c>
      <c r="E366" s="101">
        <f>VLOOKUP($A366,[2]MENSAIS!$A$3:$G$1000,5,FALSE)</f>
        <v>1.815212128376722</v>
      </c>
      <c r="F366" s="96">
        <f t="shared" ca="1" si="32"/>
        <v>0</v>
      </c>
      <c r="G366" s="93">
        <f t="shared" si="33"/>
        <v>35156</v>
      </c>
      <c r="H366" s="89">
        <f>VLOOKUP($A366,[2]MENSAIS!$A$3:$M$1000,8,FALSE)</f>
        <v>0</v>
      </c>
      <c r="I366" s="90">
        <f>VLOOKUP($A366,[2]MENSAIS!$A$3:$M$1000,9,FALSE)</f>
        <v>0</v>
      </c>
      <c r="J366" s="58">
        <f t="shared" ca="1" si="35"/>
        <v>0</v>
      </c>
      <c r="K366" s="94">
        <f t="shared" si="36"/>
        <v>3.7390645308323922E-2</v>
      </c>
      <c r="L366" s="94">
        <f t="shared" si="37"/>
        <v>0.24048640219884221</v>
      </c>
      <c r="M366" s="92">
        <v>364</v>
      </c>
      <c r="N366" s="93">
        <f t="shared" si="34"/>
        <v>35156</v>
      </c>
      <c r="O366" s="94">
        <f>IF(N366&gt;$N$2,1,IF(C366=C367,1*O367,C366*O367/VLOOKUP(N366,Moeda!A$3:D$99,4,1)))</f>
        <v>1.7992401519990759</v>
      </c>
    </row>
    <row r="367" spans="1:15" ht="20.100000000000001" customHeight="1" x14ac:dyDescent="0.2">
      <c r="A367" s="95">
        <v>35186</v>
      </c>
      <c r="B367" s="100">
        <f>VLOOKUP($A367,[2]MENSAIS!$A$3:$G$1000,2,FALSE)</f>
        <v>0.58879999999998933</v>
      </c>
      <c r="C367" s="101">
        <f>VLOOKUP($A367,[2]MENSAIS!$A$3:$G$1000,3,FALSE)</f>
        <v>1.0058879999999999</v>
      </c>
      <c r="D367" s="100">
        <f>VLOOKUP($A367,[2]MENSAIS!$A$3:$G$1000,4,FALSE)</f>
        <v>1.0434988014278992</v>
      </c>
      <c r="E367" s="101">
        <f>VLOOKUP($A367,[2]MENSAIS!$A$3:$G$1000,5,FALSE)</f>
        <v>1.8033156550006826</v>
      </c>
      <c r="F367" s="96">
        <f t="shared" ca="1" si="32"/>
        <v>0</v>
      </c>
      <c r="G367" s="93">
        <f t="shared" si="33"/>
        <v>35186</v>
      </c>
      <c r="H367" s="89">
        <f>VLOOKUP($A367,[2]MENSAIS!$A$3:$M$1000,8,FALSE)</f>
        <v>0</v>
      </c>
      <c r="I367" s="90">
        <f>VLOOKUP($A367,[2]MENSAIS!$A$3:$M$1000,9,FALSE)</f>
        <v>0</v>
      </c>
      <c r="J367" s="58">
        <f t="shared" ca="1" si="35"/>
        <v>0</v>
      </c>
      <c r="K367" s="94">
        <f t="shared" si="36"/>
        <v>4.3498801427899192E-2</v>
      </c>
      <c r="L367" s="94">
        <f t="shared" si="37"/>
        <v>0.20854763585126235</v>
      </c>
      <c r="M367" s="92">
        <v>365</v>
      </c>
      <c r="N367" s="93">
        <f t="shared" si="34"/>
        <v>35186</v>
      </c>
      <c r="O367" s="94">
        <f>IF(N367&gt;$N$2,1,IF(C367=C368,1*O368,C367*O368/VLOOKUP(N367,Moeda!A$3:D$99,4,1)))</f>
        <v>1.7874483551998228</v>
      </c>
    </row>
    <row r="368" spans="1:15" ht="20.100000000000001" customHeight="1" x14ac:dyDescent="0.2">
      <c r="A368" s="95">
        <v>35217</v>
      </c>
      <c r="B368" s="100">
        <f>VLOOKUP($A368,[2]MENSAIS!$A$3:$G$1000,2,FALSE)</f>
        <v>0.60990000000000766</v>
      </c>
      <c r="C368" s="101">
        <f>VLOOKUP($A368,[2]MENSAIS!$A$3:$G$1000,3,FALSE)</f>
        <v>1.0060990000000001</v>
      </c>
      <c r="D368" s="100">
        <f>VLOOKUP($A368,[2]MENSAIS!$A$3:$G$1000,4,FALSE)</f>
        <v>1.0498631006178081</v>
      </c>
      <c r="E368" s="101">
        <f>VLOOKUP($A368,[2]MENSAIS!$A$3:$G$1000,5,FALSE)</f>
        <v>1.7927598847989863</v>
      </c>
      <c r="F368" s="96">
        <f t="shared" ca="1" si="32"/>
        <v>0</v>
      </c>
      <c r="G368" s="93">
        <f t="shared" si="33"/>
        <v>35217</v>
      </c>
      <c r="H368" s="89">
        <f>VLOOKUP($A368,[2]MENSAIS!$A$3:$M$1000,8,FALSE)</f>
        <v>0</v>
      </c>
      <c r="I368" s="90">
        <f>VLOOKUP($A368,[2]MENSAIS!$A$3:$M$1000,9,FALSE)</f>
        <v>0</v>
      </c>
      <c r="J368" s="58">
        <f t="shared" ca="1" si="35"/>
        <v>0</v>
      </c>
      <c r="K368" s="94">
        <f t="shared" si="36"/>
        <v>4.9863100617808076E-2</v>
      </c>
      <c r="L368" s="94">
        <f t="shared" si="37"/>
        <v>0.18180804235580372</v>
      </c>
      <c r="M368" s="92">
        <v>366</v>
      </c>
      <c r="N368" s="93">
        <f t="shared" si="34"/>
        <v>35217</v>
      </c>
      <c r="O368" s="94">
        <f>IF(N368&gt;$N$2,1,IF(C368=C369,1*O369,C368*O369/VLOOKUP(N368,Moeda!A$3:D$99,4,1)))</f>
        <v>1.7769854647831795</v>
      </c>
    </row>
    <row r="369" spans="1:15" ht="20.100000000000001" customHeight="1" x14ac:dyDescent="0.2">
      <c r="A369" s="95">
        <v>35247</v>
      </c>
      <c r="B369" s="100">
        <f>VLOOKUP($A369,[2]MENSAIS!$A$3:$G$1000,2,FALSE)</f>
        <v>0.58510000000000506</v>
      </c>
      <c r="C369" s="101">
        <f>VLOOKUP($A369,[2]MENSAIS!$A$3:$G$1000,3,FALSE)</f>
        <v>1.0058510000000001</v>
      </c>
      <c r="D369" s="100">
        <f>VLOOKUP($A369,[2]MENSAIS!$A$3:$G$1000,4,FALSE)</f>
        <v>1.0560058496195228</v>
      </c>
      <c r="E369" s="101">
        <f>VLOOKUP($A369,[2]MENSAIS!$A$3:$G$1000,5,FALSE)</f>
        <v>1.7818921247302564</v>
      </c>
      <c r="F369" s="96">
        <f t="shared" ca="1" si="32"/>
        <v>0</v>
      </c>
      <c r="G369" s="93">
        <f t="shared" si="33"/>
        <v>35247</v>
      </c>
      <c r="H369" s="89">
        <f>VLOOKUP($A369,[2]MENSAIS!$A$3:$M$1000,8,FALSE)</f>
        <v>0</v>
      </c>
      <c r="I369" s="90">
        <f>VLOOKUP($A369,[2]MENSAIS!$A$3:$M$1000,9,FALSE)</f>
        <v>0</v>
      </c>
      <c r="J369" s="58">
        <f t="shared" ca="1" si="35"/>
        <v>0</v>
      </c>
      <c r="K369" s="94">
        <f t="shared" si="36"/>
        <v>5.6005849619522818E-2</v>
      </c>
      <c r="L369" s="94">
        <f t="shared" si="37"/>
        <v>0.15420626291903372</v>
      </c>
      <c r="M369" s="92">
        <v>367</v>
      </c>
      <c r="N369" s="93">
        <f t="shared" si="34"/>
        <v>35247</v>
      </c>
      <c r="O369" s="94">
        <f>IF(N369&gt;$N$2,1,IF(C369=C370,1*O370,C369*O370/VLOOKUP(N369,Moeda!A$3:D$99,4,1)))</f>
        <v>1.7662133296854279</v>
      </c>
    </row>
    <row r="370" spans="1:15" ht="20.100000000000001" customHeight="1" x14ac:dyDescent="0.2">
      <c r="A370" s="95">
        <v>35278</v>
      </c>
      <c r="B370" s="100">
        <f>VLOOKUP($A370,[2]MENSAIS!$A$3:$G$1000,2,FALSE)</f>
        <v>0.62750000000000306</v>
      </c>
      <c r="C370" s="101">
        <f>VLOOKUP($A370,[2]MENSAIS!$A$3:$G$1000,3,FALSE)</f>
        <v>1.006275</v>
      </c>
      <c r="D370" s="100">
        <f>VLOOKUP($A370,[2]MENSAIS!$A$3:$G$1000,4,FALSE)</f>
        <v>1.0626322863258855</v>
      </c>
      <c r="E370" s="101">
        <f>VLOOKUP($A370,[2]MENSAIS!$A$3:$G$1000,5,FALSE)</f>
        <v>1.7715269207171402</v>
      </c>
      <c r="F370" s="96">
        <f t="shared" ca="1" si="32"/>
        <v>0</v>
      </c>
      <c r="G370" s="93">
        <f t="shared" si="33"/>
        <v>35278</v>
      </c>
      <c r="H370" s="89">
        <f>VLOOKUP($A370,[2]MENSAIS!$A$3:$M$1000,8,FALSE)</f>
        <v>0</v>
      </c>
      <c r="I370" s="90">
        <f>VLOOKUP($A370,[2]MENSAIS!$A$3:$M$1000,9,FALSE)</f>
        <v>0</v>
      </c>
      <c r="J370" s="58">
        <f t="shared" ca="1" si="35"/>
        <v>0</v>
      </c>
      <c r="K370" s="94">
        <f t="shared" si="36"/>
        <v>6.2632286325885467E-2</v>
      </c>
      <c r="L370" s="94">
        <f t="shared" si="37"/>
        <v>0.13196683110277907</v>
      </c>
      <c r="M370" s="92">
        <v>368</v>
      </c>
      <c r="N370" s="93">
        <f t="shared" si="34"/>
        <v>35278</v>
      </c>
      <c r="O370" s="94">
        <f>IF(N370&gt;$N$2,1,IF(C370=C371,1*O371,C370*O371/VLOOKUP(N370,Moeda!A$3:D$99,4,1)))</f>
        <v>1.75593932867336</v>
      </c>
    </row>
    <row r="371" spans="1:15" ht="20.100000000000001" customHeight="1" x14ac:dyDescent="0.2">
      <c r="A371" s="95">
        <v>35309</v>
      </c>
      <c r="B371" s="100">
        <f>VLOOKUP($A371,[2]MENSAIS!$A$3:$G$1000,2,FALSE)</f>
        <v>0.66200000000000703</v>
      </c>
      <c r="C371" s="101">
        <f>VLOOKUP($A371,[2]MENSAIS!$A$3:$G$1000,3,FALSE)</f>
        <v>1.0066200000000001</v>
      </c>
      <c r="D371" s="100">
        <f>VLOOKUP($A371,[2]MENSAIS!$A$3:$G$1000,4,FALSE)</f>
        <v>1.0696669120613629</v>
      </c>
      <c r="E371" s="101">
        <f>VLOOKUP($A371,[2]MENSAIS!$A$3:$G$1000,5,FALSE)</f>
        <v>1.7604799092863683</v>
      </c>
      <c r="F371" s="96">
        <f t="shared" ca="1" si="32"/>
        <v>0</v>
      </c>
      <c r="G371" s="93">
        <f t="shared" si="33"/>
        <v>35309</v>
      </c>
      <c r="H371" s="89">
        <f>VLOOKUP($A371,[2]MENSAIS!$A$3:$M$1000,8,FALSE)</f>
        <v>0</v>
      </c>
      <c r="I371" s="90">
        <f>VLOOKUP($A371,[2]MENSAIS!$A$3:$M$1000,9,FALSE)</f>
        <v>0</v>
      </c>
      <c r="J371" s="58">
        <f t="shared" ca="1" si="35"/>
        <v>0</v>
      </c>
      <c r="K371" s="94">
        <f t="shared" si="36"/>
        <v>6.9666912061362885E-2</v>
      </c>
      <c r="L371" s="94">
        <f t="shared" si="37"/>
        <v>0.11778328036849328</v>
      </c>
      <c r="M371" s="92">
        <v>369</v>
      </c>
      <c r="N371" s="93">
        <f t="shared" si="34"/>
        <v>35309</v>
      </c>
      <c r="O371" s="94">
        <f>IF(N371&gt;$N$2,1,IF(C371=C372,1*O372,C371*O372/VLOOKUP(N371,Moeda!A$3:D$99,4,1)))</f>
        <v>1.7449895194388809</v>
      </c>
    </row>
    <row r="372" spans="1:15" ht="20.100000000000001" customHeight="1" x14ac:dyDescent="0.2">
      <c r="A372" s="95">
        <v>35339</v>
      </c>
      <c r="B372" s="100">
        <f>VLOOKUP($A372,[2]MENSAIS!$A$3:$G$1000,2,FALSE)</f>
        <v>0.74190000000000644</v>
      </c>
      <c r="C372" s="101">
        <f>VLOOKUP($A372,[2]MENSAIS!$A$3:$G$1000,3,FALSE)</f>
        <v>1.0074190000000001</v>
      </c>
      <c r="D372" s="100">
        <f>VLOOKUP($A372,[2]MENSAIS!$A$3:$G$1000,4,FALSE)</f>
        <v>1.0776027708819462</v>
      </c>
      <c r="E372" s="101">
        <f>VLOOKUP($A372,[2]MENSAIS!$A$3:$G$1000,5,FALSE)</f>
        <v>1.7489021768754527</v>
      </c>
      <c r="F372" s="96">
        <f t="shared" ca="1" si="32"/>
        <v>0</v>
      </c>
      <c r="G372" s="93">
        <f t="shared" si="33"/>
        <v>35339</v>
      </c>
      <c r="H372" s="89">
        <f>VLOOKUP($A372,[2]MENSAIS!$A$3:$M$1000,8,FALSE)</f>
        <v>0</v>
      </c>
      <c r="I372" s="90">
        <f>VLOOKUP($A372,[2]MENSAIS!$A$3:$M$1000,9,FALSE)</f>
        <v>0</v>
      </c>
      <c r="J372" s="58">
        <f t="shared" ca="1" si="35"/>
        <v>0</v>
      </c>
      <c r="K372" s="94">
        <f t="shared" si="36"/>
        <v>7.7602770881946226E-2</v>
      </c>
      <c r="L372" s="94">
        <f t="shared" si="37"/>
        <v>0.10775386558870936</v>
      </c>
      <c r="M372" s="92">
        <v>370</v>
      </c>
      <c r="N372" s="93">
        <f t="shared" si="34"/>
        <v>35339</v>
      </c>
      <c r="O372" s="94">
        <f>IF(N372&gt;$N$2,1,IF(C372=C373,1*O373,C372*O373/VLOOKUP(N372,Moeda!A$3:D$99,4,1)))</f>
        <v>1.7335136590161937</v>
      </c>
    </row>
    <row r="373" spans="1:15" ht="20.100000000000001" customHeight="1" x14ac:dyDescent="0.2">
      <c r="A373" s="95">
        <v>35370</v>
      </c>
      <c r="B373" s="100">
        <f>VLOOKUP($A373,[2]MENSAIS!$A$3:$G$1000,2,FALSE)</f>
        <v>0.81459999999999866</v>
      </c>
      <c r="C373" s="101">
        <f>VLOOKUP($A373,[2]MENSAIS!$A$3:$G$1000,3,FALSE)</f>
        <v>1.008146</v>
      </c>
      <c r="D373" s="100">
        <f>VLOOKUP($A373,[2]MENSAIS!$A$3:$G$1000,4,FALSE)</f>
        <v>1.0863809230535506</v>
      </c>
      <c r="E373" s="101">
        <f>VLOOKUP($A373,[2]MENSAIS!$A$3:$G$1000,5,FALSE)</f>
        <v>1.736022625020426</v>
      </c>
      <c r="F373" s="96">
        <f t="shared" ca="1" si="32"/>
        <v>0</v>
      </c>
      <c r="G373" s="93">
        <f t="shared" si="33"/>
        <v>35370</v>
      </c>
      <c r="H373" s="89">
        <f>VLOOKUP($A373,[2]MENSAIS!$A$3:$M$1000,8,FALSE)</f>
        <v>0</v>
      </c>
      <c r="I373" s="90">
        <f>VLOOKUP($A373,[2]MENSAIS!$A$3:$M$1000,9,FALSE)</f>
        <v>0</v>
      </c>
      <c r="J373" s="58">
        <f t="shared" ca="1" si="35"/>
        <v>0</v>
      </c>
      <c r="K373" s="94">
        <f t="shared" si="36"/>
        <v>8.6380923053550607E-2</v>
      </c>
      <c r="L373" s="94">
        <f t="shared" si="37"/>
        <v>0.1009384274224685</v>
      </c>
      <c r="M373" s="92">
        <v>371</v>
      </c>
      <c r="N373" s="93">
        <f t="shared" si="34"/>
        <v>35370</v>
      </c>
      <c r="O373" s="94">
        <f>IF(N373&gt;$N$2,1,IF(C373=C374,1*O374,C373*O374/VLOOKUP(N373,Moeda!A$3:D$99,4,1)))</f>
        <v>1.7207474338047959</v>
      </c>
    </row>
    <row r="374" spans="1:15" ht="20.100000000000001" customHeight="1" x14ac:dyDescent="0.2">
      <c r="A374" s="95">
        <v>35400</v>
      </c>
      <c r="B374" s="100">
        <f>VLOOKUP($A374,[2]MENSAIS!$A$3:$G$1000,2,FALSE)</f>
        <v>0.87170000000000858</v>
      </c>
      <c r="C374" s="101">
        <f>VLOOKUP($A374,[2]MENSAIS!$A$3:$G$1000,3,FALSE)</f>
        <v>1.0087170000000001</v>
      </c>
      <c r="D374" s="100">
        <f>VLOOKUP($A374,[2]MENSAIS!$A$3:$G$1000,4,FALSE)</f>
        <v>1.0958509055598085</v>
      </c>
      <c r="E374" s="101">
        <f>VLOOKUP($A374,[2]MENSAIS!$A$3:$G$1000,5,FALSE)</f>
        <v>1.7219952517000772</v>
      </c>
      <c r="F374" s="96">
        <f t="shared" ca="1" si="32"/>
        <v>0</v>
      </c>
      <c r="G374" s="93">
        <f t="shared" si="33"/>
        <v>35400</v>
      </c>
      <c r="H374" s="89">
        <f>VLOOKUP($A374,[2]MENSAIS!$A$3:$M$1000,8,FALSE)</f>
        <v>0</v>
      </c>
      <c r="I374" s="90">
        <f>VLOOKUP($A374,[2]MENSAIS!$A$3:$M$1000,9,FALSE)</f>
        <v>0</v>
      </c>
      <c r="J374" s="58">
        <f t="shared" ca="1" si="35"/>
        <v>0</v>
      </c>
      <c r="K374" s="94">
        <f t="shared" si="36"/>
        <v>9.5850905559808464E-2</v>
      </c>
      <c r="L374" s="94">
        <f t="shared" si="37"/>
        <v>9.5850905559808464E-2</v>
      </c>
      <c r="M374" s="92">
        <v>372</v>
      </c>
      <c r="N374" s="93">
        <f t="shared" si="34"/>
        <v>35400</v>
      </c>
      <c r="O374" s="94">
        <f>IF(N374&gt;$N$2,1,IF(C374=C375,1*O375,C374*O375/VLOOKUP(N374,Moeda!A$3:D$99,4,1)))</f>
        <v>1.7068434867616356</v>
      </c>
    </row>
    <row r="375" spans="1:15" ht="20.100000000000001" customHeight="1" x14ac:dyDescent="0.2">
      <c r="A375" s="95">
        <v>35431</v>
      </c>
      <c r="B375" s="100">
        <f>VLOOKUP($A375,[2]MENSAIS!$A$3:$G$1000,2,FALSE)</f>
        <v>0.74399999999998911</v>
      </c>
      <c r="C375" s="101">
        <f>VLOOKUP($A375,[2]MENSAIS!$A$3:$G$1000,3,FALSE)</f>
        <v>1.0074399999999999</v>
      </c>
      <c r="D375" s="100">
        <f>VLOOKUP($A375,[2]MENSAIS!$A$3:$G$1000,4,FALSE)</f>
        <v>1.0074399999999999</v>
      </c>
      <c r="E375" s="101">
        <f>VLOOKUP($A375,[2]MENSAIS!$A$3:$G$1000,5,FALSE)</f>
        <v>1.7071143360328784</v>
      </c>
      <c r="F375" s="96">
        <f t="shared" ca="1" si="32"/>
        <v>0</v>
      </c>
      <c r="G375" s="93">
        <f t="shared" si="33"/>
        <v>35431</v>
      </c>
      <c r="H375" s="89" t="str">
        <f>VLOOKUP($A375,[2]MENSAIS!$A$3:$M$1000,8,FALSE)</f>
        <v>Confere PjeCalc (2 casas)</v>
      </c>
      <c r="I375" s="90">
        <f>VLOOKUP($A375,[2]MENSAIS!$A$3:$M$1000,9,FALSE)</f>
        <v>0</v>
      </c>
      <c r="J375" s="58">
        <f t="shared" ca="1" si="35"/>
        <v>0</v>
      </c>
      <c r="K375" s="94">
        <f t="shared" si="36"/>
        <v>7.4399999999998911E-3</v>
      </c>
      <c r="L375" s="94">
        <f t="shared" si="37"/>
        <v>9.0346357819130807E-2</v>
      </c>
      <c r="M375" s="92">
        <v>373</v>
      </c>
      <c r="N375" s="93">
        <f t="shared" si="34"/>
        <v>35431</v>
      </c>
      <c r="O375" s="94">
        <f>IF(N375&gt;$N$2,1,IF(C375=C376,1*O376,C375*O376/VLOOKUP(N375,Moeda!A$3:D$99,4,1)))</f>
        <v>1.6920935076554033</v>
      </c>
    </row>
    <row r="376" spans="1:15" ht="20.100000000000001" customHeight="1" x14ac:dyDescent="0.2">
      <c r="A376" s="95">
        <v>35462</v>
      </c>
      <c r="B376" s="100">
        <f>VLOOKUP($A376,[2]MENSAIS!$A$3:$G$1000,2,FALSE)</f>
        <v>0.66159999999999553</v>
      </c>
      <c r="C376" s="101">
        <f>VLOOKUP($A376,[2]MENSAIS!$A$3:$G$1000,3,FALSE)</f>
        <v>1.006616</v>
      </c>
      <c r="D376" s="100">
        <f>VLOOKUP($A376,[2]MENSAIS!$A$3:$G$1000,4,FALSE)</f>
        <v>1.0141052230399998</v>
      </c>
      <c r="E376" s="101">
        <f>VLOOKUP($A376,[2]MENSAIS!$A$3:$G$1000,5,FALSE)</f>
        <v>1.6945072024466754</v>
      </c>
      <c r="F376" s="96">
        <f t="shared" ca="1" si="32"/>
        <v>0</v>
      </c>
      <c r="G376" s="93">
        <f t="shared" si="33"/>
        <v>35462</v>
      </c>
      <c r="H376" s="89">
        <f>VLOOKUP($A376,[2]MENSAIS!$A$3:$M$1000,8,FALSE)</f>
        <v>0</v>
      </c>
      <c r="I376" s="90">
        <f>VLOOKUP($A376,[2]MENSAIS!$A$3:$M$1000,9,FALSE)</f>
        <v>0</v>
      </c>
      <c r="J376" s="58">
        <f t="shared" ca="1" si="35"/>
        <v>0</v>
      </c>
      <c r="K376" s="94">
        <f t="shared" si="36"/>
        <v>1.4105223039999837E-2</v>
      </c>
      <c r="L376" s="94">
        <f t="shared" si="37"/>
        <v>8.7096782788126603E-2</v>
      </c>
      <c r="M376" s="92">
        <v>374</v>
      </c>
      <c r="N376" s="93">
        <f t="shared" si="34"/>
        <v>35462</v>
      </c>
      <c r="O376" s="94">
        <f>IF(N376&gt;$N$2,1,IF(C376=C377,1*O377,C376*O377/VLOOKUP(N376,Moeda!A$3:D$99,4,1)))</f>
        <v>1.6795973037157583</v>
      </c>
    </row>
    <row r="377" spans="1:15" ht="20.100000000000001" customHeight="1" x14ac:dyDescent="0.2">
      <c r="A377" s="95">
        <v>35490</v>
      </c>
      <c r="B377" s="100">
        <f>VLOOKUP($A377,[2]MENSAIS!$A$3:$G$1000,2,FALSE)</f>
        <v>0.63159999999999883</v>
      </c>
      <c r="C377" s="101">
        <f>VLOOKUP($A377,[2]MENSAIS!$A$3:$G$1000,3,FALSE)</f>
        <v>1.006316</v>
      </c>
      <c r="D377" s="100">
        <f>VLOOKUP($A377,[2]MENSAIS!$A$3:$G$1000,4,FALSE)</f>
        <v>1.0205103116287204</v>
      </c>
      <c r="E377" s="101">
        <f>VLOOKUP($A377,[2]MENSAIS!$A$3:$G$1000,5,FALSE)</f>
        <v>1.6833700263523286</v>
      </c>
      <c r="F377" s="96">
        <f t="shared" ca="1" si="32"/>
        <v>0</v>
      </c>
      <c r="G377" s="93">
        <f t="shared" si="33"/>
        <v>35490</v>
      </c>
      <c r="H377" s="89">
        <f>VLOOKUP($A377,[2]MENSAIS!$A$3:$M$1000,8,FALSE)</f>
        <v>0</v>
      </c>
      <c r="I377" s="90">
        <f>VLOOKUP($A377,[2]MENSAIS!$A$3:$M$1000,9,FALSE)</f>
        <v>0</v>
      </c>
      <c r="J377" s="58">
        <f t="shared" ca="1" si="35"/>
        <v>0</v>
      </c>
      <c r="K377" s="94">
        <f t="shared" si="36"/>
        <v>2.0510311628720412E-2</v>
      </c>
      <c r="L377" s="94">
        <f t="shared" si="37"/>
        <v>8.5131004819986478E-2</v>
      </c>
      <c r="M377" s="92">
        <v>375</v>
      </c>
      <c r="N377" s="93">
        <f t="shared" si="34"/>
        <v>35490</v>
      </c>
      <c r="O377" s="94">
        <f>IF(N377&gt;$N$2,1,IF(C377=C378,1*O378,C377*O378/VLOOKUP(N377,Moeda!A$3:D$99,4,1)))</f>
        <v>1.6685581231728468</v>
      </c>
    </row>
    <row r="378" spans="1:15" ht="20.100000000000001" customHeight="1" x14ac:dyDescent="0.2">
      <c r="A378" s="95">
        <v>35521</v>
      </c>
      <c r="B378" s="100">
        <f>VLOOKUP($A378,[2]MENSAIS!$A$3:$G$1000,2,FALSE)</f>
        <v>0.62109999999999665</v>
      </c>
      <c r="C378" s="101">
        <f>VLOOKUP($A378,[2]MENSAIS!$A$3:$G$1000,3,FALSE)</f>
        <v>1.006211</v>
      </c>
      <c r="D378" s="100">
        <f>VLOOKUP($A378,[2]MENSAIS!$A$3:$G$1000,4,FALSE)</f>
        <v>1.0268487011742464</v>
      </c>
      <c r="E378" s="101">
        <f>VLOOKUP($A378,[2]MENSAIS!$A$3:$G$1000,5,FALSE)</f>
        <v>1.6728045925458093</v>
      </c>
      <c r="F378" s="96">
        <f t="shared" ca="1" si="32"/>
        <v>0</v>
      </c>
      <c r="G378" s="93">
        <f t="shared" si="33"/>
        <v>35521</v>
      </c>
      <c r="H378" s="89">
        <f>VLOOKUP($A378,[2]MENSAIS!$A$3:$M$1000,8,FALSE)</f>
        <v>0</v>
      </c>
      <c r="I378" s="90">
        <f>VLOOKUP($A378,[2]MENSAIS!$A$3:$M$1000,9,FALSE)</f>
        <v>0</v>
      </c>
      <c r="J378" s="58">
        <f t="shared" ca="1" si="35"/>
        <v>0</v>
      </c>
      <c r="K378" s="94">
        <f t="shared" si="36"/>
        <v>2.6848701174246425E-2</v>
      </c>
      <c r="L378" s="94">
        <f t="shared" si="37"/>
        <v>8.4714889365777424E-2</v>
      </c>
      <c r="M378" s="92">
        <v>376</v>
      </c>
      <c r="N378" s="93">
        <f t="shared" si="34"/>
        <v>35521</v>
      </c>
      <c r="O378" s="94">
        <f>IF(N378&gt;$N$2,1,IF(C378=C379,1*O379,C378*O379/VLOOKUP(N378,Moeda!A$3:D$99,4,1)))</f>
        <v>1.6580856541810394</v>
      </c>
    </row>
    <row r="379" spans="1:15" ht="20.100000000000001" customHeight="1" x14ac:dyDescent="0.2">
      <c r="A379" s="95">
        <v>35551</v>
      </c>
      <c r="B379" s="100">
        <f>VLOOKUP($A379,[2]MENSAIS!$A$3:$G$1000,2,FALSE)</f>
        <v>0.63539999999999708</v>
      </c>
      <c r="C379" s="101">
        <f>VLOOKUP($A379,[2]MENSAIS!$A$3:$G$1000,3,FALSE)</f>
        <v>1.006354</v>
      </c>
      <c r="D379" s="100">
        <f>VLOOKUP($A379,[2]MENSAIS!$A$3:$G$1000,4,FALSE)</f>
        <v>1.0333732978215076</v>
      </c>
      <c r="E379" s="101">
        <f>VLOOKUP($A379,[2]MENSAIS!$A$3:$G$1000,5,FALSE)</f>
        <v>1.6624789358750891</v>
      </c>
      <c r="F379" s="96">
        <f t="shared" ca="1" si="32"/>
        <v>0</v>
      </c>
      <c r="G379" s="93">
        <f t="shared" si="33"/>
        <v>35551</v>
      </c>
      <c r="H379" s="89">
        <f>VLOOKUP($A379,[2]MENSAIS!$A$3:$M$1000,8,FALSE)</f>
        <v>0</v>
      </c>
      <c r="I379" s="90">
        <f>VLOOKUP($A379,[2]MENSAIS!$A$3:$M$1000,9,FALSE)</f>
        <v>0</v>
      </c>
      <c r="J379" s="58">
        <f t="shared" ca="1" si="35"/>
        <v>0</v>
      </c>
      <c r="K379" s="94">
        <f t="shared" si="36"/>
        <v>3.3373297821507553E-2</v>
      </c>
      <c r="L379" s="94">
        <f t="shared" si="37"/>
        <v>8.5217407676408952E-2</v>
      </c>
      <c r="M379" s="92">
        <v>377</v>
      </c>
      <c r="N379" s="93">
        <f t="shared" si="34"/>
        <v>35551</v>
      </c>
      <c r="O379" s="94">
        <f>IF(N379&gt;$N$2,1,IF(C379=C380,1*O380,C379*O380/VLOOKUP(N379,Moeda!A$3:D$99,4,1)))</f>
        <v>1.6478508525359388</v>
      </c>
    </row>
    <row r="380" spans="1:15" ht="20.100000000000001" customHeight="1" x14ac:dyDescent="0.2">
      <c r="A380" s="95">
        <v>35582</v>
      </c>
      <c r="B380" s="100">
        <f>VLOOKUP($A380,[2]MENSAIS!$A$3:$G$1000,2,FALSE)</f>
        <v>0.65349999999999575</v>
      </c>
      <c r="C380" s="101">
        <f>VLOOKUP($A380,[2]MENSAIS!$A$3:$G$1000,3,FALSE)</f>
        <v>1.006535</v>
      </c>
      <c r="D380" s="100">
        <f>VLOOKUP($A380,[2]MENSAIS!$A$3:$G$1000,4,FALSE)</f>
        <v>1.040126392322771</v>
      </c>
      <c r="E380" s="101">
        <f>VLOOKUP($A380,[2]MENSAIS!$A$3:$G$1000,5,FALSE)</f>
        <v>1.6519822407175697</v>
      </c>
      <c r="F380" s="96">
        <f t="shared" ca="1" si="32"/>
        <v>0</v>
      </c>
      <c r="G380" s="93">
        <f t="shared" si="33"/>
        <v>35582</v>
      </c>
      <c r="H380" s="89">
        <f>VLOOKUP($A380,[2]MENSAIS!$A$3:$M$1000,8,FALSE)</f>
        <v>0</v>
      </c>
      <c r="I380" s="90">
        <f>VLOOKUP($A380,[2]MENSAIS!$A$3:$M$1000,9,FALSE)</f>
        <v>0</v>
      </c>
      <c r="J380" s="58">
        <f t="shared" ca="1" si="35"/>
        <v>0</v>
      </c>
      <c r="K380" s="94">
        <f t="shared" si="36"/>
        <v>4.0126392322771043E-2</v>
      </c>
      <c r="L380" s="94">
        <f t="shared" si="37"/>
        <v>8.5687694188717467E-2</v>
      </c>
      <c r="M380" s="92">
        <v>378</v>
      </c>
      <c r="N380" s="93">
        <f t="shared" si="34"/>
        <v>35582</v>
      </c>
      <c r="O380" s="94">
        <f>IF(N380&gt;$N$2,1,IF(C380=C381,1*O381,C380*O381/VLOOKUP(N380,Moeda!A$3:D$99,4,1)))</f>
        <v>1.6374465173646042</v>
      </c>
    </row>
    <row r="381" spans="1:15" ht="20.100000000000001" customHeight="1" x14ac:dyDescent="0.2">
      <c r="A381" s="95">
        <v>35612</v>
      </c>
      <c r="B381" s="100">
        <f>VLOOKUP($A381,[2]MENSAIS!$A$3:$G$1000,2,FALSE)</f>
        <v>0.65800000000000303</v>
      </c>
      <c r="C381" s="101">
        <f>VLOOKUP($A381,[2]MENSAIS!$A$3:$G$1000,3,FALSE)</f>
        <v>1.00658</v>
      </c>
      <c r="D381" s="100">
        <f>VLOOKUP($A381,[2]MENSAIS!$A$3:$G$1000,4,FALSE)</f>
        <v>1.046970423984255</v>
      </c>
      <c r="E381" s="101">
        <f>VLOOKUP($A381,[2]MENSAIS!$A$3:$G$1000,5,FALSE)</f>
        <v>1.6412566286493464</v>
      </c>
      <c r="F381" s="96">
        <f t="shared" ca="1" si="32"/>
        <v>0</v>
      </c>
      <c r="G381" s="93">
        <f t="shared" si="33"/>
        <v>35612</v>
      </c>
      <c r="H381" s="89">
        <f>VLOOKUP($A381,[2]MENSAIS!$A$3:$M$1000,8,FALSE)</f>
        <v>0</v>
      </c>
      <c r="I381" s="90">
        <f>VLOOKUP($A381,[2]MENSAIS!$A$3:$M$1000,9,FALSE)</f>
        <v>0</v>
      </c>
      <c r="J381" s="58">
        <f t="shared" ca="1" si="35"/>
        <v>0</v>
      </c>
      <c r="K381" s="94">
        <f t="shared" si="36"/>
        <v>4.6970423984254994E-2</v>
      </c>
      <c r="L381" s="94">
        <f t="shared" si="37"/>
        <v>8.6474556585894646E-2</v>
      </c>
      <c r="M381" s="92">
        <v>379</v>
      </c>
      <c r="N381" s="93">
        <f t="shared" si="34"/>
        <v>35612</v>
      </c>
      <c r="O381" s="94">
        <f>IF(N381&gt;$N$2,1,IF(C381=C382,1*O382,C381*O382/VLOOKUP(N381,Moeda!A$3:D$99,4,1)))</f>
        <v>1.6268152795129869</v>
      </c>
    </row>
    <row r="382" spans="1:15" ht="20.100000000000001" customHeight="1" x14ac:dyDescent="0.2">
      <c r="A382" s="95">
        <v>35643</v>
      </c>
      <c r="B382" s="100">
        <f>VLOOKUP($A382,[2]MENSAIS!$A$3:$G$1000,2,FALSE)</f>
        <v>0.62699999999999978</v>
      </c>
      <c r="C382" s="101">
        <f>VLOOKUP($A382,[2]MENSAIS!$A$3:$G$1000,3,FALSE)</f>
        <v>1.00627</v>
      </c>
      <c r="D382" s="100">
        <f>VLOOKUP($A382,[2]MENSAIS!$A$3:$G$1000,4,FALSE)</f>
        <v>1.0535349285426363</v>
      </c>
      <c r="E382" s="101">
        <f>VLOOKUP($A382,[2]MENSAIS!$A$3:$G$1000,5,FALSE)</f>
        <v>1.6305277560147691</v>
      </c>
      <c r="F382" s="96">
        <f t="shared" ca="1" si="32"/>
        <v>0</v>
      </c>
      <c r="G382" s="93">
        <f t="shared" si="33"/>
        <v>35643</v>
      </c>
      <c r="H382" s="89">
        <f>VLOOKUP($A382,[2]MENSAIS!$A$3:$M$1000,8,FALSE)</f>
        <v>0</v>
      </c>
      <c r="I382" s="90">
        <f>VLOOKUP($A382,[2]MENSAIS!$A$3:$M$1000,9,FALSE)</f>
        <v>0</v>
      </c>
      <c r="J382" s="58">
        <f t="shared" ca="1" si="35"/>
        <v>0</v>
      </c>
      <c r="K382" s="94">
        <f t="shared" si="36"/>
        <v>5.3534928542636306E-2</v>
      </c>
      <c r="L382" s="94">
        <f t="shared" si="37"/>
        <v>8.6469158088681608E-2</v>
      </c>
      <c r="M382" s="92">
        <v>380</v>
      </c>
      <c r="N382" s="93">
        <f t="shared" si="34"/>
        <v>35643</v>
      </c>
      <c r="O382" s="94">
        <f>IF(N382&gt;$N$2,1,IF(C382=C383,1*O383,C382*O383/VLOOKUP(N382,Moeda!A$3:D$99,4,1)))</f>
        <v>1.6161808097846042</v>
      </c>
    </row>
    <row r="383" spans="1:15" ht="20.100000000000001" customHeight="1" x14ac:dyDescent="0.2">
      <c r="A383" s="95">
        <v>35674</v>
      </c>
      <c r="B383" s="100">
        <f>VLOOKUP($A383,[2]MENSAIS!$A$3:$G$1000,2,FALSE)</f>
        <v>0.64740000000000908</v>
      </c>
      <c r="C383" s="101">
        <f>VLOOKUP($A383,[2]MENSAIS!$A$3:$G$1000,3,FALSE)</f>
        <v>1.0064740000000001</v>
      </c>
      <c r="D383" s="100">
        <f>VLOOKUP($A383,[2]MENSAIS!$A$3:$G$1000,4,FALSE)</f>
        <v>1.0603555136700213</v>
      </c>
      <c r="E383" s="101">
        <f>VLOOKUP($A383,[2]MENSAIS!$A$3:$G$1000,5,FALSE)</f>
        <v>1.6203680483516045</v>
      </c>
      <c r="F383" s="96">
        <f t="shared" ca="1" si="32"/>
        <v>0</v>
      </c>
      <c r="G383" s="93">
        <f t="shared" si="33"/>
        <v>35674</v>
      </c>
      <c r="H383" s="89">
        <f>VLOOKUP($A383,[2]MENSAIS!$A$3:$M$1000,8,FALSE)</f>
        <v>0</v>
      </c>
      <c r="I383" s="90">
        <f>VLOOKUP($A383,[2]MENSAIS!$A$3:$M$1000,9,FALSE)</f>
        <v>0</v>
      </c>
      <c r="J383" s="58">
        <f t="shared" ca="1" si="35"/>
        <v>0</v>
      </c>
      <c r="K383" s="94">
        <f t="shared" si="36"/>
        <v>6.0355513670021343E-2</v>
      </c>
      <c r="L383" s="94">
        <f t="shared" si="37"/>
        <v>8.6311576779865229E-2</v>
      </c>
      <c r="M383" s="92">
        <v>381</v>
      </c>
      <c r="N383" s="93">
        <f t="shared" si="34"/>
        <v>35674</v>
      </c>
      <c r="O383" s="94">
        <f>IF(N383&gt;$N$2,1,IF(C383=C384,1*O384,C383*O384/VLOOKUP(N383,Moeda!A$3:D$99,4,1)))</f>
        <v>1.6061104969686111</v>
      </c>
    </row>
    <row r="384" spans="1:15" ht="20.100000000000001" customHeight="1" x14ac:dyDescent="0.2">
      <c r="A384" s="95">
        <v>35704</v>
      </c>
      <c r="B384" s="100">
        <f>VLOOKUP($A384,[2]MENSAIS!$A$3:$G$1000,2,FALSE)</f>
        <v>0.6553000000000031</v>
      </c>
      <c r="C384" s="101">
        <f>VLOOKUP($A384,[2]MENSAIS!$A$3:$G$1000,3,FALSE)</f>
        <v>1.006553</v>
      </c>
      <c r="D384" s="100">
        <f>VLOOKUP($A384,[2]MENSAIS!$A$3:$G$1000,4,FALSE)</f>
        <v>1.0673040233511011</v>
      </c>
      <c r="E384" s="101">
        <f>VLOOKUP($A384,[2]MENSAIS!$A$3:$G$1000,5,FALSE)</f>
        <v>1.6099452627207502</v>
      </c>
      <c r="F384" s="96">
        <f t="shared" ca="1" si="32"/>
        <v>0</v>
      </c>
      <c r="G384" s="93">
        <f t="shared" si="33"/>
        <v>35704</v>
      </c>
      <c r="H384" s="89">
        <f>VLOOKUP($A384,[2]MENSAIS!$A$3:$M$1000,8,FALSE)</f>
        <v>0</v>
      </c>
      <c r="I384" s="90">
        <f>VLOOKUP($A384,[2]MENSAIS!$A$3:$M$1000,9,FALSE)</f>
        <v>0</v>
      </c>
      <c r="J384" s="58">
        <f t="shared" ca="1" si="35"/>
        <v>0</v>
      </c>
      <c r="K384" s="94">
        <f t="shared" si="36"/>
        <v>6.7304023351101083E-2</v>
      </c>
      <c r="L384" s="94">
        <f t="shared" si="37"/>
        <v>8.5377758948862015E-2</v>
      </c>
      <c r="M384" s="92">
        <v>382</v>
      </c>
      <c r="N384" s="93">
        <f t="shared" si="34"/>
        <v>35704</v>
      </c>
      <c r="O384" s="94">
        <f>IF(N384&gt;$N$2,1,IF(C384=C385,1*O385,C384*O385/VLOOKUP(N384,Moeda!A$3:D$99,4,1)))</f>
        <v>1.5957794209970759</v>
      </c>
    </row>
    <row r="385" spans="1:15" ht="20.100000000000001" customHeight="1" x14ac:dyDescent="0.2">
      <c r="A385" s="95">
        <v>35735</v>
      </c>
      <c r="B385" s="100">
        <f>VLOOKUP($A385,[2]MENSAIS!$A$3:$G$1000,2,FALSE)</f>
        <v>1.5333999999999959</v>
      </c>
      <c r="C385" s="101">
        <f>VLOOKUP($A385,[2]MENSAIS!$A$3:$G$1000,3,FALSE)</f>
        <v>1.015334</v>
      </c>
      <c r="D385" s="100">
        <f>VLOOKUP($A385,[2]MENSAIS!$A$3:$G$1000,4,FALSE)</f>
        <v>1.0836700632451668</v>
      </c>
      <c r="E385" s="101">
        <f>VLOOKUP($A385,[2]MENSAIS!$A$3:$G$1000,5,FALSE)</f>
        <v>1.5994639752906703</v>
      </c>
      <c r="F385" s="96">
        <f t="shared" ca="1" si="32"/>
        <v>0</v>
      </c>
      <c r="G385" s="93">
        <f t="shared" si="33"/>
        <v>35735</v>
      </c>
      <c r="H385" s="89">
        <f>VLOOKUP($A385,[2]MENSAIS!$A$3:$M$1000,8,FALSE)</f>
        <v>0</v>
      </c>
      <c r="I385" s="90">
        <f>VLOOKUP($A385,[2]MENSAIS!$A$3:$M$1000,9,FALSE)</f>
        <v>0</v>
      </c>
      <c r="J385" s="58">
        <f t="shared" ca="1" si="35"/>
        <v>0</v>
      </c>
      <c r="K385" s="94">
        <f t="shared" si="36"/>
        <v>8.3670063245166792E-2</v>
      </c>
      <c r="L385" s="94">
        <f t="shared" si="37"/>
        <v>9.3116415186474955E-2</v>
      </c>
      <c r="M385" s="92">
        <v>383</v>
      </c>
      <c r="N385" s="93">
        <f t="shared" si="34"/>
        <v>35735</v>
      </c>
      <c r="O385" s="94">
        <f>IF(N385&gt;$N$2,1,IF(C385=C386,1*O386,C385*O386/VLOOKUP(N385,Moeda!A$3:D$99,4,1)))</f>
        <v>1.585390357981225</v>
      </c>
    </row>
    <row r="386" spans="1:15" ht="20.100000000000001" customHeight="1" x14ac:dyDescent="0.2">
      <c r="A386" s="95">
        <v>35765</v>
      </c>
      <c r="B386" s="100">
        <f>VLOOKUP($A386,[2]MENSAIS!$A$3:$G$1000,2,FALSE)</f>
        <v>1.3085000000000013</v>
      </c>
      <c r="C386" s="101">
        <f>VLOOKUP($A386,[2]MENSAIS!$A$3:$G$1000,3,FALSE)</f>
        <v>1.013085</v>
      </c>
      <c r="D386" s="100">
        <f>VLOOKUP($A386,[2]MENSAIS!$A$3:$G$1000,4,FALSE)</f>
        <v>1.0978498860227297</v>
      </c>
      <c r="E386" s="101">
        <f>VLOOKUP($A386,[2]MENSAIS!$A$3:$G$1000,5,FALSE)</f>
        <v>1.5753081993616587</v>
      </c>
      <c r="F386" s="96">
        <f t="shared" ca="1" si="32"/>
        <v>0</v>
      </c>
      <c r="G386" s="93">
        <f t="shared" si="33"/>
        <v>35765</v>
      </c>
      <c r="H386" s="89">
        <f>VLOOKUP($A386,[2]MENSAIS!$A$3:$M$1000,8,FALSE)</f>
        <v>0</v>
      </c>
      <c r="I386" s="90">
        <f>VLOOKUP($A386,[2]MENSAIS!$A$3:$M$1000,9,FALSE)</f>
        <v>0</v>
      </c>
      <c r="J386" s="58">
        <f t="shared" ca="1" si="35"/>
        <v>0</v>
      </c>
      <c r="K386" s="94">
        <f t="shared" si="36"/>
        <v>9.7849886022729704E-2</v>
      </c>
      <c r="L386" s="94">
        <f t="shared" si="37"/>
        <v>9.7849886022729704E-2</v>
      </c>
      <c r="M386" s="92">
        <v>384</v>
      </c>
      <c r="N386" s="93">
        <f t="shared" si="34"/>
        <v>35765</v>
      </c>
      <c r="O386" s="94">
        <f>IF(N386&gt;$N$2,1,IF(C386=C387,1*O387,C386*O387/VLOOKUP(N386,Moeda!A$3:D$99,4,1)))</f>
        <v>1.5614471277246946</v>
      </c>
    </row>
    <row r="387" spans="1:15" ht="20.100000000000001" customHeight="1" x14ac:dyDescent="0.2">
      <c r="A387" s="95">
        <v>35796</v>
      </c>
      <c r="B387" s="100">
        <f>VLOOKUP($A387,[2]MENSAIS!$A$3:$G$1000,2,FALSE)</f>
        <v>1.1459000000000108</v>
      </c>
      <c r="C387" s="101">
        <f>VLOOKUP($A387,[2]MENSAIS!$A$3:$G$1000,3,FALSE)</f>
        <v>1.0114590000000001</v>
      </c>
      <c r="D387" s="100">
        <f>VLOOKUP($A387,[2]MENSAIS!$A$3:$G$1000,4,FALSE)</f>
        <v>1.0114590000000001</v>
      </c>
      <c r="E387" s="101">
        <f>VLOOKUP($A387,[2]MENSAIS!$A$3:$G$1000,5,FALSE)</f>
        <v>1.554961527770778</v>
      </c>
      <c r="F387" s="96">
        <f t="shared" ref="F387:F450" ca="1" si="38">IF(CELL("tipo",B387)="v",IF(CELL("tipo",B388)="b",1,0),0)</f>
        <v>0</v>
      </c>
      <c r="G387" s="93">
        <f t="shared" si="33"/>
        <v>35796</v>
      </c>
      <c r="H387" s="89">
        <f>VLOOKUP($A387,[2]MENSAIS!$A$3:$M$1000,8,FALSE)</f>
        <v>0</v>
      </c>
      <c r="I387" s="90">
        <f>VLOOKUP($A387,[2]MENSAIS!$A$3:$M$1000,9,FALSE)</f>
        <v>0</v>
      </c>
      <c r="J387" s="58">
        <f t="shared" ca="1" si="35"/>
        <v>0</v>
      </c>
      <c r="K387" s="94">
        <f t="shared" si="36"/>
        <v>1.1459000000000108E-2</v>
      </c>
      <c r="L387" s="94">
        <f t="shared" si="37"/>
        <v>0.10222955994070571</v>
      </c>
      <c r="M387" s="92">
        <v>385</v>
      </c>
      <c r="N387" s="93">
        <f t="shared" si="34"/>
        <v>35796</v>
      </c>
      <c r="O387" s="94">
        <f>IF(N387&gt;$N$2,1,IF(C387=C388,1*O388,C387*O388/VLOOKUP(N387,Moeda!A$3:D$99,4,1)))</f>
        <v>1.5412794856549001</v>
      </c>
    </row>
    <row r="388" spans="1:15" ht="20.100000000000001" customHeight="1" x14ac:dyDescent="0.2">
      <c r="A388" s="95">
        <v>35827</v>
      </c>
      <c r="B388" s="100">
        <f>VLOOKUP($A388,[2]MENSAIS!$A$3:$G$1000,2,FALSE)</f>
        <v>0.44610000000000483</v>
      </c>
      <c r="C388" s="101">
        <f>VLOOKUP($A388,[2]MENSAIS!$A$3:$G$1000,3,FALSE)</f>
        <v>1.004461</v>
      </c>
      <c r="D388" s="100">
        <f>VLOOKUP($A388,[2]MENSAIS!$A$3:$G$1000,4,FALSE)</f>
        <v>1.0159711185990001</v>
      </c>
      <c r="E388" s="101">
        <f>VLOOKUP($A388,[2]MENSAIS!$A$3:$G$1000,5,FALSE)</f>
        <v>1.5373450903801122</v>
      </c>
      <c r="F388" s="96">
        <f t="shared" ca="1" si="38"/>
        <v>0</v>
      </c>
      <c r="G388" s="93">
        <f t="shared" ref="G388:G451" si="39">A388</f>
        <v>35827</v>
      </c>
      <c r="H388" s="89">
        <f>VLOOKUP($A388,[2]MENSAIS!$A$3:$M$1000,8,FALSE)</f>
        <v>0</v>
      </c>
      <c r="I388" s="90">
        <f>VLOOKUP($A388,[2]MENSAIS!$A$3:$M$1000,9,FALSE)</f>
        <v>0</v>
      </c>
      <c r="J388" s="58">
        <f t="shared" ca="1" si="35"/>
        <v>0</v>
      </c>
      <c r="K388" s="94">
        <f t="shared" si="36"/>
        <v>1.5971118599000134E-2</v>
      </c>
      <c r="L388" s="94">
        <f t="shared" si="37"/>
        <v>9.9869866967742693E-2</v>
      </c>
      <c r="M388" s="92">
        <v>386</v>
      </c>
      <c r="N388" s="93">
        <f t="shared" ref="N388:N451" si="40">G388</f>
        <v>35827</v>
      </c>
      <c r="O388" s="94">
        <f>IF(N388&gt;$N$2,1,IF(C388=C389,1*O389,C388*O389/VLOOKUP(N388,Moeda!A$3:D$99,4,1)))</f>
        <v>1.5238180545676097</v>
      </c>
    </row>
    <row r="389" spans="1:15" ht="20.100000000000001" customHeight="1" x14ac:dyDescent="0.2">
      <c r="A389" s="95">
        <v>35855</v>
      </c>
      <c r="B389" s="100">
        <f>VLOOKUP($A389,[2]MENSAIS!$A$3:$G$1000,2,FALSE)</f>
        <v>0.89950000000000863</v>
      </c>
      <c r="C389" s="101">
        <f>VLOOKUP($A389,[2]MENSAIS!$A$3:$G$1000,3,FALSE)</f>
        <v>1.0089950000000001</v>
      </c>
      <c r="D389" s="100">
        <f>VLOOKUP($A389,[2]MENSAIS!$A$3:$G$1000,4,FALSE)</f>
        <v>1.0251097788107981</v>
      </c>
      <c r="E389" s="101">
        <f>VLOOKUP($A389,[2]MENSAIS!$A$3:$G$1000,5,FALSE)</f>
        <v>1.5305174520266214</v>
      </c>
      <c r="F389" s="96">
        <f t="shared" ca="1" si="38"/>
        <v>0</v>
      </c>
      <c r="G389" s="93">
        <f t="shared" si="39"/>
        <v>35855</v>
      </c>
      <c r="H389" s="89">
        <f>VLOOKUP($A389,[2]MENSAIS!$A$3:$M$1000,8,FALSE)</f>
        <v>0</v>
      </c>
      <c r="I389" s="90">
        <f>VLOOKUP($A389,[2]MENSAIS!$A$3:$M$1000,9,FALSE)</f>
        <v>0</v>
      </c>
      <c r="J389" s="58">
        <f t="shared" ca="1" si="35"/>
        <v>0</v>
      </c>
      <c r="K389" s="94">
        <f t="shared" si="36"/>
        <v>2.5109778810798122E-2</v>
      </c>
      <c r="L389" s="94">
        <f t="shared" si="37"/>
        <v>0.10279792472853266</v>
      </c>
      <c r="M389" s="92">
        <v>387</v>
      </c>
      <c r="N389" s="93">
        <f t="shared" si="40"/>
        <v>35855</v>
      </c>
      <c r="O389" s="94">
        <f>IF(N389&gt;$N$2,1,IF(C389=C390,1*O390,C389*O390/VLOOKUP(N389,Moeda!A$3:D$99,4,1)))</f>
        <v>1.5170504923213639</v>
      </c>
    </row>
    <row r="390" spans="1:15" ht="20.100000000000001" customHeight="1" x14ac:dyDescent="0.2">
      <c r="A390" s="95">
        <v>35886</v>
      </c>
      <c r="B390" s="100">
        <f>VLOOKUP($A390,[2]MENSAIS!$A$3:$G$1000,2,FALSE)</f>
        <v>0.47200000000000575</v>
      </c>
      <c r="C390" s="101">
        <f>VLOOKUP($A390,[2]MENSAIS!$A$3:$G$1000,3,FALSE)</f>
        <v>1.0047200000000001</v>
      </c>
      <c r="D390" s="100">
        <f>VLOOKUP($A390,[2]MENSAIS!$A$3:$G$1000,4,FALSE)</f>
        <v>1.0299482969667852</v>
      </c>
      <c r="E390" s="101">
        <f>VLOOKUP($A390,[2]MENSAIS!$A$3:$G$1000,5,FALSE)</f>
        <v>1.5168731777923787</v>
      </c>
      <c r="F390" s="96">
        <f t="shared" ca="1" si="38"/>
        <v>0</v>
      </c>
      <c r="G390" s="93">
        <f t="shared" si="39"/>
        <v>35886</v>
      </c>
      <c r="H390" s="89">
        <f>VLOOKUP($A390,[2]MENSAIS!$A$3:$M$1000,8,FALSE)</f>
        <v>0</v>
      </c>
      <c r="I390" s="90">
        <f>VLOOKUP($A390,[2]MENSAIS!$A$3:$M$1000,9,FALSE)</f>
        <v>0</v>
      </c>
      <c r="J390" s="58">
        <f t="shared" ca="1" si="35"/>
        <v>0</v>
      </c>
      <c r="K390" s="94">
        <f t="shared" si="36"/>
        <v>2.9948296966785248E-2</v>
      </c>
      <c r="L390" s="94">
        <f t="shared" si="37"/>
        <v>0.10116380255557811</v>
      </c>
      <c r="M390" s="92">
        <v>388</v>
      </c>
      <c r="N390" s="93">
        <f t="shared" si="40"/>
        <v>35886</v>
      </c>
      <c r="O390" s="94">
        <f>IF(N390&gt;$N$2,1,IF(C390=C391,1*O391,C390*O391/VLOOKUP(N390,Moeda!A$3:D$99,4,1)))</f>
        <v>1.5035262734913095</v>
      </c>
    </row>
    <row r="391" spans="1:15" ht="20.100000000000001" customHeight="1" x14ac:dyDescent="0.2">
      <c r="A391" s="95">
        <v>35916</v>
      </c>
      <c r="B391" s="100">
        <f>VLOOKUP($A391,[2]MENSAIS!$A$3:$G$1000,2,FALSE)</f>
        <v>0.45429999999999637</v>
      </c>
      <c r="C391" s="101">
        <f>VLOOKUP($A391,[2]MENSAIS!$A$3:$G$1000,3,FALSE)</f>
        <v>1.004543</v>
      </c>
      <c r="D391" s="100">
        <f>VLOOKUP($A391,[2]MENSAIS!$A$3:$G$1000,4,FALSE)</f>
        <v>1.0346273520799054</v>
      </c>
      <c r="E391" s="101">
        <f>VLOOKUP($A391,[2]MENSAIS!$A$3:$G$1000,5,FALSE)</f>
        <v>1.5097471711445762</v>
      </c>
      <c r="F391" s="96">
        <f t="shared" ca="1" si="38"/>
        <v>0</v>
      </c>
      <c r="G391" s="93">
        <f t="shared" si="39"/>
        <v>35916</v>
      </c>
      <c r="H391" s="89">
        <f>VLOOKUP($A391,[2]MENSAIS!$A$3:$M$1000,8,FALSE)</f>
        <v>0</v>
      </c>
      <c r="I391" s="90">
        <f>VLOOKUP($A391,[2]MENSAIS!$A$3:$M$1000,9,FALSE)</f>
        <v>0</v>
      </c>
      <c r="J391" s="58">
        <f t="shared" ca="1" si="35"/>
        <v>0</v>
      </c>
      <c r="K391" s="94">
        <f t="shared" si="36"/>
        <v>3.4627352079905416E-2</v>
      </c>
      <c r="L391" s="94">
        <f t="shared" si="37"/>
        <v>9.9182186100108094E-2</v>
      </c>
      <c r="M391" s="92">
        <v>389</v>
      </c>
      <c r="N391" s="93">
        <f t="shared" si="40"/>
        <v>35916</v>
      </c>
      <c r="O391" s="94">
        <f>IF(N391&gt;$N$2,1,IF(C391=C392,1*O392,C391*O392/VLOOKUP(N391,Moeda!A$3:D$99,4,1)))</f>
        <v>1.4964629682810231</v>
      </c>
    </row>
    <row r="392" spans="1:15" ht="20.100000000000001" customHeight="1" x14ac:dyDescent="0.2">
      <c r="A392" s="95">
        <v>35947</v>
      </c>
      <c r="B392" s="100">
        <f>VLOOKUP($A392,[2]MENSAIS!$A$3:$G$1000,2,FALSE)</f>
        <v>0.49129999999999452</v>
      </c>
      <c r="C392" s="101">
        <f>VLOOKUP($A392,[2]MENSAIS!$A$3:$G$1000,3,FALSE)</f>
        <v>1.0049129999999999</v>
      </c>
      <c r="D392" s="100">
        <f>VLOOKUP($A392,[2]MENSAIS!$A$3:$G$1000,4,FALSE)</f>
        <v>1.0397104762606739</v>
      </c>
      <c r="E392" s="101">
        <f>VLOOKUP($A392,[2]MENSAIS!$A$3:$G$1000,5,FALSE)</f>
        <v>1.502919408272793</v>
      </c>
      <c r="F392" s="96">
        <f t="shared" ca="1" si="38"/>
        <v>0</v>
      </c>
      <c r="G392" s="93">
        <f t="shared" si="39"/>
        <v>35947</v>
      </c>
      <c r="H392" s="89">
        <f>VLOOKUP($A392,[2]MENSAIS!$A$3:$M$1000,8,FALSE)</f>
        <v>0</v>
      </c>
      <c r="I392" s="90">
        <f>VLOOKUP($A392,[2]MENSAIS!$A$3:$M$1000,9,FALSE)</f>
        <v>0</v>
      </c>
      <c r="J392" s="58">
        <f t="shared" ca="1" si="35"/>
        <v>0</v>
      </c>
      <c r="K392" s="94">
        <f t="shared" si="36"/>
        <v>3.9710476260673921E-2</v>
      </c>
      <c r="L392" s="94">
        <f t="shared" si="37"/>
        <v>9.7410888027160469E-2</v>
      </c>
      <c r="M392" s="92">
        <v>390</v>
      </c>
      <c r="N392" s="93">
        <f t="shared" si="40"/>
        <v>35947</v>
      </c>
      <c r="O392" s="94">
        <f>IF(N392&gt;$N$2,1,IF(C392=C393,1*O393,C392*O393/VLOOKUP(N392,Moeda!A$3:D$99,4,1)))</f>
        <v>1.4896952826121164</v>
      </c>
    </row>
    <row r="393" spans="1:15" ht="20.100000000000001" customHeight="1" x14ac:dyDescent="0.2">
      <c r="A393" s="95">
        <v>35977</v>
      </c>
      <c r="B393" s="100">
        <f>VLOOKUP($A393,[2]MENSAIS!$A$3:$G$1000,2,FALSE)</f>
        <v>0.55030000000000356</v>
      </c>
      <c r="C393" s="101">
        <f>VLOOKUP($A393,[2]MENSAIS!$A$3:$G$1000,3,FALSE)</f>
        <v>1.005503</v>
      </c>
      <c r="D393" s="100">
        <f>VLOOKUP($A393,[2]MENSAIS!$A$3:$G$1000,4,FALSE)</f>
        <v>1.0454320030115365</v>
      </c>
      <c r="E393" s="101">
        <f>VLOOKUP($A393,[2]MENSAIS!$A$3:$G$1000,5,FALSE)</f>
        <v>1.4955716646841997</v>
      </c>
      <c r="F393" s="96">
        <f t="shared" ca="1" si="38"/>
        <v>0</v>
      </c>
      <c r="G393" s="93">
        <f t="shared" si="39"/>
        <v>35977</v>
      </c>
      <c r="H393" s="89">
        <f>VLOOKUP($A393,[2]MENSAIS!$A$3:$M$1000,8,FALSE)</f>
        <v>0</v>
      </c>
      <c r="I393" s="90">
        <f>VLOOKUP($A393,[2]MENSAIS!$A$3:$M$1000,9,FALSE)</f>
        <v>0</v>
      </c>
      <c r="J393" s="58">
        <f t="shared" ca="1" si="35"/>
        <v>0</v>
      </c>
      <c r="K393" s="94">
        <f t="shared" si="36"/>
        <v>4.5432003011536493E-2</v>
      </c>
      <c r="L393" s="94">
        <f t="shared" si="37"/>
        <v>9.6236702640598804E-2</v>
      </c>
      <c r="M393" s="92">
        <v>391</v>
      </c>
      <c r="N393" s="93">
        <f t="shared" si="40"/>
        <v>35977</v>
      </c>
      <c r="O393" s="94">
        <f>IF(N393&gt;$N$2,1,IF(C393=C394,1*O394,C393*O394/VLOOKUP(N393,Moeda!A$3:D$99,4,1)))</f>
        <v>1.4824121915152022</v>
      </c>
    </row>
    <row r="394" spans="1:15" ht="20.100000000000001" customHeight="1" x14ac:dyDescent="0.2">
      <c r="A394" s="95">
        <v>36008</v>
      </c>
      <c r="B394" s="100">
        <f>VLOOKUP($A394,[2]MENSAIS!$A$3:$G$1000,2,FALSE)</f>
        <v>0.37490000000000023</v>
      </c>
      <c r="C394" s="101">
        <f>VLOOKUP($A394,[2]MENSAIS!$A$3:$G$1000,3,FALSE)</f>
        <v>1.003749</v>
      </c>
      <c r="D394" s="100">
        <f>VLOOKUP($A394,[2]MENSAIS!$A$3:$G$1000,4,FALSE)</f>
        <v>1.0493513275908268</v>
      </c>
      <c r="E394" s="101">
        <f>VLOOKUP($A394,[2]MENSAIS!$A$3:$G$1000,5,FALSE)</f>
        <v>1.4873865763545207</v>
      </c>
      <c r="F394" s="96">
        <f t="shared" ca="1" si="38"/>
        <v>0</v>
      </c>
      <c r="G394" s="93">
        <f t="shared" si="39"/>
        <v>36008</v>
      </c>
      <c r="H394" s="89">
        <f>VLOOKUP($A394,[2]MENSAIS!$A$3:$M$1000,8,FALSE)</f>
        <v>0</v>
      </c>
      <c r="I394" s="90">
        <f>VLOOKUP($A394,[2]MENSAIS!$A$3:$M$1000,9,FALSE)</f>
        <v>0</v>
      </c>
      <c r="J394" s="58">
        <f t="shared" ca="1" si="35"/>
        <v>0</v>
      </c>
      <c r="K394" s="94">
        <f t="shared" si="36"/>
        <v>4.9351327590826832E-2</v>
      </c>
      <c r="L394" s="94">
        <f t="shared" si="37"/>
        <v>9.3490309796375293E-2</v>
      </c>
      <c r="M394" s="92">
        <v>392</v>
      </c>
      <c r="N394" s="93">
        <f t="shared" si="40"/>
        <v>36008</v>
      </c>
      <c r="O394" s="94">
        <f>IF(N394&gt;$N$2,1,IF(C394=C395,1*O395,C394*O395/VLOOKUP(N394,Moeda!A$3:D$99,4,1)))</f>
        <v>1.4742991234389178</v>
      </c>
    </row>
    <row r="395" spans="1:15" ht="20.100000000000001" customHeight="1" x14ac:dyDescent="0.2">
      <c r="A395" s="95">
        <v>36039</v>
      </c>
      <c r="B395" s="100">
        <f>VLOOKUP($A395,[2]MENSAIS!$A$3:$G$1000,2,FALSE)</f>
        <v>0.45120000000000715</v>
      </c>
      <c r="C395" s="101">
        <f>VLOOKUP($A395,[2]MENSAIS!$A$3:$G$1000,3,FALSE)</f>
        <v>1.0045120000000001</v>
      </c>
      <c r="D395" s="100">
        <f>VLOOKUP($A395,[2]MENSAIS!$A$3:$G$1000,4,FALSE)</f>
        <v>1.0540860007809167</v>
      </c>
      <c r="E395" s="101">
        <f>VLOOKUP($A395,[2]MENSAIS!$A$3:$G$1000,5,FALSE)</f>
        <v>1.4818311912186419</v>
      </c>
      <c r="F395" s="96">
        <f t="shared" ca="1" si="38"/>
        <v>0</v>
      </c>
      <c r="G395" s="93">
        <f t="shared" si="39"/>
        <v>36039</v>
      </c>
      <c r="H395" s="89">
        <f>VLOOKUP($A395,[2]MENSAIS!$A$3:$M$1000,8,FALSE)</f>
        <v>0</v>
      </c>
      <c r="I395" s="90">
        <f>VLOOKUP($A395,[2]MENSAIS!$A$3:$M$1000,9,FALSE)</f>
        <v>0</v>
      </c>
      <c r="J395" s="58">
        <f t="shared" ca="1" si="35"/>
        <v>0</v>
      </c>
      <c r="K395" s="94">
        <f t="shared" si="36"/>
        <v>5.4086000780916743E-2</v>
      </c>
      <c r="L395" s="94">
        <f t="shared" si="37"/>
        <v>9.1358681967120825E-2</v>
      </c>
      <c r="M395" s="92">
        <v>393</v>
      </c>
      <c r="N395" s="93">
        <f t="shared" si="40"/>
        <v>36039</v>
      </c>
      <c r="O395" s="94">
        <f>IF(N395&gt;$N$2,1,IF(C395=C396,1*O396,C395*O396/VLOOKUP(N395,Moeda!A$3:D$99,4,1)))</f>
        <v>1.4687926199068868</v>
      </c>
    </row>
    <row r="396" spans="1:15" ht="20.100000000000001" customHeight="1" x14ac:dyDescent="0.2">
      <c r="A396" s="95">
        <v>36069</v>
      </c>
      <c r="B396" s="100">
        <f>VLOOKUP($A396,[2]MENSAIS!$A$3:$G$1000,2,FALSE)</f>
        <v>0.88919999999999</v>
      </c>
      <c r="C396" s="101">
        <f>VLOOKUP($A396,[2]MENSAIS!$A$3:$G$1000,3,FALSE)</f>
        <v>1.0088919999999999</v>
      </c>
      <c r="D396" s="100">
        <f>VLOOKUP($A396,[2]MENSAIS!$A$3:$G$1000,4,FALSE)</f>
        <v>1.0634589334998605</v>
      </c>
      <c r="E396" s="101">
        <f>VLOOKUP($A396,[2]MENSAIS!$A$3:$G$1000,5,FALSE)</f>
        <v>1.4751752007130245</v>
      </c>
      <c r="F396" s="96">
        <f t="shared" ca="1" si="38"/>
        <v>0</v>
      </c>
      <c r="G396" s="93">
        <f t="shared" si="39"/>
        <v>36069</v>
      </c>
      <c r="H396" s="89">
        <f>VLOOKUP($A396,[2]MENSAIS!$A$3:$M$1000,8,FALSE)</f>
        <v>0</v>
      </c>
      <c r="I396" s="90">
        <f>VLOOKUP($A396,[2]MENSAIS!$A$3:$M$1000,9,FALSE)</f>
        <v>0</v>
      </c>
      <c r="J396" s="58">
        <f t="shared" ref="J396:J459" ca="1" si="41">IF($F396=1,1,IF(J395&gt;=1,J395+1,0))</f>
        <v>0</v>
      </c>
      <c r="K396" s="94">
        <f t="shared" si="36"/>
        <v>6.3458933499860537E-2</v>
      </c>
      <c r="L396" s="94">
        <f t="shared" si="37"/>
        <v>9.3894751063454018E-2</v>
      </c>
      <c r="M396" s="92">
        <v>394</v>
      </c>
      <c r="N396" s="93">
        <f t="shared" si="40"/>
        <v>36069</v>
      </c>
      <c r="O396" s="94">
        <f>IF(N396&gt;$N$2,1,IF(C396=C397,1*O397,C396*O397/VLOOKUP(N396,Moeda!A$3:D$99,4,1)))</f>
        <v>1.4621951951862064</v>
      </c>
    </row>
    <row r="397" spans="1:15" ht="20.100000000000001" customHeight="1" x14ac:dyDescent="0.2">
      <c r="A397" s="95">
        <v>36100</v>
      </c>
      <c r="B397" s="100">
        <f>VLOOKUP($A397,[2]MENSAIS!$A$3:$G$1000,2,FALSE)</f>
        <v>0.61359999999999193</v>
      </c>
      <c r="C397" s="101">
        <f>VLOOKUP($A397,[2]MENSAIS!$A$3:$G$1000,3,FALSE)</f>
        <v>1.0061359999999999</v>
      </c>
      <c r="D397" s="100">
        <f>VLOOKUP($A397,[2]MENSAIS!$A$3:$G$1000,4,FALSE)</f>
        <v>1.0699843175158157</v>
      </c>
      <c r="E397" s="101">
        <f>VLOOKUP($A397,[2]MENSAIS!$A$3:$G$1000,5,FALSE)</f>
        <v>1.4621735534755205</v>
      </c>
      <c r="F397" s="96">
        <f t="shared" ca="1" si="38"/>
        <v>0</v>
      </c>
      <c r="G397" s="93">
        <f t="shared" si="39"/>
        <v>36100</v>
      </c>
      <c r="H397" s="89">
        <f>VLOOKUP($A397,[2]MENSAIS!$A$3:$M$1000,8,FALSE)</f>
        <v>0</v>
      </c>
      <c r="I397" s="90">
        <f>VLOOKUP($A397,[2]MENSAIS!$A$3:$M$1000,9,FALSE)</f>
        <v>0</v>
      </c>
      <c r="J397" s="58">
        <f t="shared" ca="1" si="41"/>
        <v>0</v>
      </c>
      <c r="K397" s="94">
        <f t="shared" ref="K397:K460" si="42">D397-1</f>
        <v>6.9984317515815686E-2</v>
      </c>
      <c r="L397" s="94">
        <f t="shared" ref="L397:L460" si="43">PRODUCT(C386:C397)-1</f>
        <v>8.3985062310510061E-2</v>
      </c>
      <c r="M397" s="92">
        <v>395</v>
      </c>
      <c r="N397" s="93">
        <f t="shared" si="40"/>
        <v>36100</v>
      </c>
      <c r="O397" s="94">
        <f>IF(N397&gt;$N$2,1,IF(C397=C398,1*O398,C397*O398/VLOOKUP(N397,Moeda!A$3:D$99,4,1)))</f>
        <v>1.4493079489045473</v>
      </c>
    </row>
    <row r="398" spans="1:15" ht="20.100000000000001" customHeight="1" x14ac:dyDescent="0.2">
      <c r="A398" s="95">
        <v>36130</v>
      </c>
      <c r="B398" s="100">
        <f>VLOOKUP($A398,[2]MENSAIS!$A$3:$G$1000,2,FALSE)</f>
        <v>0.74339999999999407</v>
      </c>
      <c r="C398" s="101">
        <f>VLOOKUP($A398,[2]MENSAIS!$A$3:$G$1000,3,FALSE)</f>
        <v>1.0074339999999999</v>
      </c>
      <c r="D398" s="100">
        <f>VLOOKUP($A398,[2]MENSAIS!$A$3:$G$1000,4,FALSE)</f>
        <v>1.0779385809322282</v>
      </c>
      <c r="E398" s="101">
        <f>VLOOKUP($A398,[2]MENSAIS!$A$3:$G$1000,5,FALSE)</f>
        <v>1.4532563723746299</v>
      </c>
      <c r="F398" s="96">
        <f t="shared" ca="1" si="38"/>
        <v>0</v>
      </c>
      <c r="G398" s="93">
        <f t="shared" si="39"/>
        <v>36130</v>
      </c>
      <c r="H398" s="89">
        <f>VLOOKUP($A398,[2]MENSAIS!$A$3:$M$1000,8,FALSE)</f>
        <v>0</v>
      </c>
      <c r="I398" s="90">
        <f>VLOOKUP($A398,[2]MENSAIS!$A$3:$M$1000,9,FALSE)</f>
        <v>0</v>
      </c>
      <c r="J398" s="58">
        <f t="shared" ca="1" si="41"/>
        <v>0</v>
      </c>
      <c r="K398" s="94">
        <f t="shared" si="42"/>
        <v>7.7938580932228163E-2</v>
      </c>
      <c r="L398" s="94">
        <f t="shared" si="43"/>
        <v>7.7938580932228163E-2</v>
      </c>
      <c r="M398" s="92">
        <v>396</v>
      </c>
      <c r="N398" s="93">
        <f t="shared" si="40"/>
        <v>36130</v>
      </c>
      <c r="O398" s="94">
        <f>IF(N398&gt;$N$2,1,IF(C398=C399,1*O399,C398*O399/VLOOKUP(N398,Moeda!A$3:D$99,4,1)))</f>
        <v>1.4404692297110404</v>
      </c>
    </row>
    <row r="399" spans="1:15" ht="20.100000000000001" customHeight="1" x14ac:dyDescent="0.2">
      <c r="A399" s="95">
        <v>36161</v>
      </c>
      <c r="B399" s="100">
        <f>VLOOKUP($A399,[2]MENSAIS!$A$3:$G$1000,2,FALSE)</f>
        <v>0.51630000000000287</v>
      </c>
      <c r="C399" s="101">
        <f>VLOOKUP($A399,[2]MENSAIS!$A$3:$G$1000,3,FALSE)</f>
        <v>1.005163</v>
      </c>
      <c r="D399" s="100">
        <f>VLOOKUP($A399,[2]MENSAIS!$A$3:$G$1000,4,FALSE)</f>
        <v>1.005163</v>
      </c>
      <c r="E399" s="101">
        <f>VLOOKUP($A399,[2]MENSAIS!$A$3:$G$1000,5,FALSE)</f>
        <v>1.4425325851367237</v>
      </c>
      <c r="F399" s="96">
        <f t="shared" ca="1" si="38"/>
        <v>0</v>
      </c>
      <c r="G399" s="93">
        <f t="shared" si="39"/>
        <v>36161</v>
      </c>
      <c r="H399" s="89">
        <f>VLOOKUP($A399,[2]MENSAIS!$A$3:$M$1000,8,FALSE)</f>
        <v>0</v>
      </c>
      <c r="I399" s="90">
        <f>VLOOKUP($A399,[2]MENSAIS!$A$3:$M$1000,9,FALSE)</f>
        <v>0</v>
      </c>
      <c r="J399" s="58">
        <f t="shared" ca="1" si="41"/>
        <v>0</v>
      </c>
      <c r="K399" s="94">
        <f t="shared" si="42"/>
        <v>5.1630000000000287E-3</v>
      </c>
      <c r="L399" s="94">
        <f t="shared" si="43"/>
        <v>7.1228767380171476E-2</v>
      </c>
      <c r="M399" s="92">
        <v>397</v>
      </c>
      <c r="N399" s="93">
        <f t="shared" si="40"/>
        <v>36161</v>
      </c>
      <c r="O399" s="94">
        <f>IF(N399&gt;$N$2,1,IF(C399=C400,1*O400,C399*O400/VLOOKUP(N399,Moeda!A$3:D$99,4,1)))</f>
        <v>1.4298398006331339</v>
      </c>
    </row>
    <row r="400" spans="1:15" ht="20.100000000000001" customHeight="1" x14ac:dyDescent="0.2">
      <c r="A400" s="95">
        <v>36192</v>
      </c>
      <c r="B400" s="100">
        <f>VLOOKUP($A400,[2]MENSAIS!$A$3:$G$1000,2,FALSE)</f>
        <v>0.82979999999999166</v>
      </c>
      <c r="C400" s="101">
        <f>VLOOKUP($A400,[2]MENSAIS!$A$3:$G$1000,3,FALSE)</f>
        <v>1.0082979999999999</v>
      </c>
      <c r="D400" s="100">
        <f>VLOOKUP($A400,[2]MENSAIS!$A$3:$G$1000,4,FALSE)</f>
        <v>1.0135038425739999</v>
      </c>
      <c r="E400" s="101">
        <f>VLOOKUP($A400,[2]MENSAIS!$A$3:$G$1000,5,FALSE)</f>
        <v>1.4351230448561314</v>
      </c>
      <c r="F400" s="96">
        <f t="shared" ca="1" si="38"/>
        <v>0</v>
      </c>
      <c r="G400" s="93">
        <f t="shared" si="39"/>
        <v>36192</v>
      </c>
      <c r="H400" s="89">
        <f>VLOOKUP($A400,[2]MENSAIS!$A$3:$M$1000,8,FALSE)</f>
        <v>0</v>
      </c>
      <c r="I400" s="90">
        <f>VLOOKUP($A400,[2]MENSAIS!$A$3:$M$1000,9,FALSE)</f>
        <v>0</v>
      </c>
      <c r="J400" s="58">
        <f t="shared" ca="1" si="41"/>
        <v>0</v>
      </c>
      <c r="K400" s="94">
        <f t="shared" si="42"/>
        <v>1.3503842573999947E-2</v>
      </c>
      <c r="L400" s="94">
        <f t="shared" si="43"/>
        <v>7.5320817524913153E-2</v>
      </c>
      <c r="M400" s="92">
        <v>398</v>
      </c>
      <c r="N400" s="93">
        <f t="shared" si="40"/>
        <v>36192</v>
      </c>
      <c r="O400" s="94">
        <f>IF(N400&gt;$N$2,1,IF(C400=C401,1*O401,C400*O401/VLOOKUP(N400,Moeda!A$3:D$99,4,1)))</f>
        <v>1.4224954565907557</v>
      </c>
    </row>
    <row r="401" spans="1:15" ht="20.100000000000001" customHeight="1" x14ac:dyDescent="0.2">
      <c r="A401" s="95">
        <v>36220</v>
      </c>
      <c r="B401" s="100">
        <f>VLOOKUP($A401,[2]MENSAIS!$A$3:$G$1000,2,FALSE)</f>
        <v>1.1614000000000013</v>
      </c>
      <c r="C401" s="101">
        <f>VLOOKUP($A401,[2]MENSAIS!$A$3:$G$1000,3,FALSE)</f>
        <v>1.011614</v>
      </c>
      <c r="D401" s="100">
        <f>VLOOKUP($A401,[2]MENSAIS!$A$3:$G$1000,4,FALSE)</f>
        <v>1.0252746762016545</v>
      </c>
      <c r="E401" s="101">
        <f>VLOOKUP($A401,[2]MENSAIS!$A$3:$G$1000,5,FALSE)</f>
        <v>1.4233123985727747</v>
      </c>
      <c r="F401" s="96">
        <f t="shared" ca="1" si="38"/>
        <v>0</v>
      </c>
      <c r="G401" s="93">
        <f t="shared" si="39"/>
        <v>36220</v>
      </c>
      <c r="H401" s="89">
        <f>VLOOKUP($A401,[2]MENSAIS!$A$3:$M$1000,8,FALSE)</f>
        <v>0</v>
      </c>
      <c r="I401" s="90">
        <f>VLOOKUP($A401,[2]MENSAIS!$A$3:$M$1000,9,FALSE)</f>
        <v>0</v>
      </c>
      <c r="J401" s="58">
        <f t="shared" ca="1" si="41"/>
        <v>0</v>
      </c>
      <c r="K401" s="94">
        <f t="shared" si="42"/>
        <v>2.5274676201654467E-2</v>
      </c>
      <c r="L401" s="94">
        <f t="shared" si="43"/>
        <v>7.8111976273071537E-2</v>
      </c>
      <c r="M401" s="92">
        <v>399</v>
      </c>
      <c r="N401" s="93">
        <f t="shared" si="40"/>
        <v>36220</v>
      </c>
      <c r="O401" s="94">
        <f>IF(N401&gt;$N$2,1,IF(C401=C402,1*O402,C401*O402/VLOOKUP(N401,Moeda!A$3:D$99,4,1)))</f>
        <v>1.4107887316951495</v>
      </c>
    </row>
    <row r="402" spans="1:15" ht="20.100000000000001" customHeight="1" x14ac:dyDescent="0.2">
      <c r="A402" s="95">
        <v>36251</v>
      </c>
      <c r="B402" s="100">
        <f>VLOOKUP($A402,[2]MENSAIS!$A$3:$G$1000,2,FALSE)</f>
        <v>0.60919999999999863</v>
      </c>
      <c r="C402" s="101">
        <f>VLOOKUP($A402,[2]MENSAIS!$A$3:$G$1000,3,FALSE)</f>
        <v>1.006092</v>
      </c>
      <c r="D402" s="100">
        <f>VLOOKUP($A402,[2]MENSAIS!$A$3:$G$1000,4,FALSE)</f>
        <v>1.031520649529075</v>
      </c>
      <c r="E402" s="101">
        <f>VLOOKUP($A402,[2]MENSAIS!$A$3:$G$1000,5,FALSE)</f>
        <v>1.4069718277651106</v>
      </c>
      <c r="F402" s="96">
        <f t="shared" ca="1" si="38"/>
        <v>0</v>
      </c>
      <c r="G402" s="93">
        <f t="shared" si="39"/>
        <v>36251</v>
      </c>
      <c r="H402" s="89">
        <f>VLOOKUP($A402,[2]MENSAIS!$A$3:$M$1000,8,FALSE)</f>
        <v>0</v>
      </c>
      <c r="I402" s="90">
        <f>VLOOKUP($A402,[2]MENSAIS!$A$3:$M$1000,9,FALSE)</f>
        <v>0</v>
      </c>
      <c r="J402" s="58">
        <f t="shared" ca="1" si="41"/>
        <v>0</v>
      </c>
      <c r="K402" s="94">
        <f t="shared" si="42"/>
        <v>3.1520649529074962E-2</v>
      </c>
      <c r="L402" s="94">
        <f t="shared" si="43"/>
        <v>7.9584197022580128E-2</v>
      </c>
      <c r="M402" s="92">
        <v>400</v>
      </c>
      <c r="N402" s="93">
        <f t="shared" si="40"/>
        <v>36251</v>
      </c>
      <c r="O402" s="94">
        <f>IF(N402&gt;$N$2,1,IF(C402=C403,1*O403,C402*O403/VLOOKUP(N402,Moeda!A$3:D$99,4,1)))</f>
        <v>1.3945919408936112</v>
      </c>
    </row>
    <row r="403" spans="1:15" ht="20.100000000000001" customHeight="1" x14ac:dyDescent="0.2">
      <c r="A403" s="95">
        <v>36281</v>
      </c>
      <c r="B403" s="100">
        <f>VLOOKUP($A403,[2]MENSAIS!$A$3:$G$1000,2,FALSE)</f>
        <v>0.57609999999999051</v>
      </c>
      <c r="C403" s="101">
        <f>VLOOKUP($A403,[2]MENSAIS!$A$3:$G$1000,3,FALSE)</f>
        <v>1.0057609999999999</v>
      </c>
      <c r="D403" s="100">
        <f>VLOOKUP($A403,[2]MENSAIS!$A$3:$G$1000,4,FALSE)</f>
        <v>1.0374632399910118</v>
      </c>
      <c r="E403" s="101">
        <f>VLOOKUP($A403,[2]MENSAIS!$A$3:$G$1000,5,FALSE)</f>
        <v>1.3984524554067725</v>
      </c>
      <c r="F403" s="96">
        <f t="shared" ca="1" si="38"/>
        <v>0</v>
      </c>
      <c r="G403" s="93">
        <f t="shared" si="39"/>
        <v>36281</v>
      </c>
      <c r="H403" s="89">
        <f>VLOOKUP($A403,[2]MENSAIS!$A$3:$M$1000,8,FALSE)</f>
        <v>0</v>
      </c>
      <c r="I403" s="90">
        <f>VLOOKUP($A403,[2]MENSAIS!$A$3:$M$1000,9,FALSE)</f>
        <v>0</v>
      </c>
      <c r="J403" s="58">
        <f t="shared" ca="1" si="41"/>
        <v>0</v>
      </c>
      <c r="K403" s="94">
        <f t="shared" si="42"/>
        <v>3.7463239991011754E-2</v>
      </c>
      <c r="L403" s="94">
        <f t="shared" si="43"/>
        <v>8.0893183847408734E-2</v>
      </c>
      <c r="M403" s="92">
        <v>401</v>
      </c>
      <c r="N403" s="93">
        <f t="shared" si="40"/>
        <v>36281</v>
      </c>
      <c r="O403" s="94">
        <f>IF(N403&gt;$N$2,1,IF(C403=C404,1*O404,C403*O404/VLOOKUP(N403,Moeda!A$3:D$99,4,1)))</f>
        <v>1.3861475301399984</v>
      </c>
    </row>
    <row r="404" spans="1:15" ht="20.100000000000001" customHeight="1" x14ac:dyDescent="0.2">
      <c r="A404" s="95">
        <v>36312</v>
      </c>
      <c r="B404" s="100">
        <f>VLOOKUP($A404,[2]MENSAIS!$A$3:$G$1000,2,FALSE)</f>
        <v>0.31080000000001107</v>
      </c>
      <c r="C404" s="101">
        <f>VLOOKUP($A404,[2]MENSAIS!$A$3:$G$1000,3,FALSE)</f>
        <v>1.0031080000000001</v>
      </c>
      <c r="D404" s="100">
        <f>VLOOKUP($A404,[2]MENSAIS!$A$3:$G$1000,4,FALSE)</f>
        <v>1.040687675740904</v>
      </c>
      <c r="E404" s="101">
        <f>VLOOKUP($A404,[2]MENSAIS!$A$3:$G$1000,5,FALSE)</f>
        <v>1.3904421183628841</v>
      </c>
      <c r="F404" s="96">
        <f t="shared" ca="1" si="38"/>
        <v>0</v>
      </c>
      <c r="G404" s="93">
        <f t="shared" si="39"/>
        <v>36312</v>
      </c>
      <c r="H404" s="89">
        <f>VLOOKUP($A404,[2]MENSAIS!$A$3:$M$1000,8,FALSE)</f>
        <v>0</v>
      </c>
      <c r="I404" s="90">
        <f>VLOOKUP($A404,[2]MENSAIS!$A$3:$M$1000,9,FALSE)</f>
        <v>0</v>
      </c>
      <c r="J404" s="58">
        <f t="shared" ca="1" si="41"/>
        <v>0</v>
      </c>
      <c r="K404" s="94">
        <f t="shared" si="42"/>
        <v>4.0687675740904039E-2</v>
      </c>
      <c r="L404" s="94">
        <f t="shared" si="43"/>
        <v>7.8951710111031304E-2</v>
      </c>
      <c r="M404" s="92">
        <v>402</v>
      </c>
      <c r="N404" s="93">
        <f t="shared" si="40"/>
        <v>36312</v>
      </c>
      <c r="O404" s="94">
        <f>IF(N404&gt;$N$2,1,IF(C404=C405,1*O405,C404*O405/VLOOKUP(N404,Moeda!A$3:D$99,4,1)))</f>
        <v>1.3782076757201747</v>
      </c>
    </row>
    <row r="405" spans="1:15" ht="20.100000000000001" customHeight="1" x14ac:dyDescent="0.2">
      <c r="A405" s="95">
        <v>36342</v>
      </c>
      <c r="B405" s="100">
        <f>VLOOKUP($A405,[2]MENSAIS!$A$3:$G$1000,2,FALSE)</f>
        <v>0.29330000000000744</v>
      </c>
      <c r="C405" s="101">
        <f>VLOOKUP($A405,[2]MENSAIS!$A$3:$G$1000,3,FALSE)</f>
        <v>1.0029330000000001</v>
      </c>
      <c r="D405" s="100">
        <f>VLOOKUP($A405,[2]MENSAIS!$A$3:$G$1000,4,FALSE)</f>
        <v>1.0437400126938521</v>
      </c>
      <c r="E405" s="101">
        <f>VLOOKUP($A405,[2]MENSAIS!$A$3:$G$1000,5,FALSE)</f>
        <v>1.3861340138478448</v>
      </c>
      <c r="F405" s="96">
        <f t="shared" ca="1" si="38"/>
        <v>0</v>
      </c>
      <c r="G405" s="93">
        <f t="shared" si="39"/>
        <v>36342</v>
      </c>
      <c r="H405" s="89">
        <f>VLOOKUP($A405,[2]MENSAIS!$A$3:$M$1000,8,FALSE)</f>
        <v>0</v>
      </c>
      <c r="I405" s="90">
        <f>VLOOKUP($A405,[2]MENSAIS!$A$3:$M$1000,9,FALSE)</f>
        <v>0</v>
      </c>
      <c r="J405" s="58">
        <f t="shared" ca="1" si="41"/>
        <v>0</v>
      </c>
      <c r="K405" s="94">
        <f t="shared" si="42"/>
        <v>4.3740012693852082E-2</v>
      </c>
      <c r="L405" s="94">
        <f t="shared" si="43"/>
        <v>7.6193980004820361E-2</v>
      </c>
      <c r="M405" s="92">
        <v>403</v>
      </c>
      <c r="N405" s="93">
        <f t="shared" si="40"/>
        <v>36342</v>
      </c>
      <c r="O405" s="94">
        <f>IF(N405&gt;$N$2,1,IF(C405=C406,1*O406,C405*O406/VLOOKUP(N405,Moeda!A$3:D$99,4,1)))</f>
        <v>1.373937478038431</v>
      </c>
    </row>
    <row r="406" spans="1:15" ht="20.100000000000001" customHeight="1" x14ac:dyDescent="0.2">
      <c r="A406" s="95">
        <v>36373</v>
      </c>
      <c r="B406" s="100">
        <f>VLOOKUP($A406,[2]MENSAIS!$A$3:$G$1000,2,FALSE)</f>
        <v>0.29449999999999754</v>
      </c>
      <c r="C406" s="101">
        <f>VLOOKUP($A406,[2]MENSAIS!$A$3:$G$1000,3,FALSE)</f>
        <v>1.002945</v>
      </c>
      <c r="D406" s="100">
        <f>VLOOKUP($A406,[2]MENSAIS!$A$3:$G$1000,4,FALSE)</f>
        <v>1.0468138270312355</v>
      </c>
      <c r="E406" s="101">
        <f>VLOOKUP($A406,[2]MENSAIS!$A$3:$G$1000,5,FALSE)</f>
        <v>1.3820803721164272</v>
      </c>
      <c r="F406" s="96">
        <f t="shared" ca="1" si="38"/>
        <v>0</v>
      </c>
      <c r="G406" s="93">
        <f t="shared" si="39"/>
        <v>36373</v>
      </c>
      <c r="H406" s="89">
        <f>VLOOKUP($A406,[2]MENSAIS!$A$3:$M$1000,8,FALSE)</f>
        <v>0</v>
      </c>
      <c r="I406" s="90">
        <f>VLOOKUP($A406,[2]MENSAIS!$A$3:$M$1000,9,FALSE)</f>
        <v>0</v>
      </c>
      <c r="J406" s="58">
        <f t="shared" ca="1" si="41"/>
        <v>0</v>
      </c>
      <c r="K406" s="94">
        <f t="shared" si="42"/>
        <v>4.6813827031235489E-2</v>
      </c>
      <c r="L406" s="94">
        <f t="shared" si="43"/>
        <v>7.5331951788678575E-2</v>
      </c>
      <c r="M406" s="92">
        <v>404</v>
      </c>
      <c r="N406" s="93">
        <f t="shared" si="40"/>
        <v>36373</v>
      </c>
      <c r="O406" s="94">
        <f>IF(N406&gt;$N$2,1,IF(C406=C407,1*O407,C406*O407/VLOOKUP(N406,Moeda!A$3:D$99,4,1)))</f>
        <v>1.3699195041328094</v>
      </c>
    </row>
    <row r="407" spans="1:15" ht="20.100000000000001" customHeight="1" x14ac:dyDescent="0.2">
      <c r="A407" s="95">
        <v>36404</v>
      </c>
      <c r="B407" s="100">
        <f>VLOOKUP($A407,[2]MENSAIS!$A$3:$G$1000,2,FALSE)</f>
        <v>0.2715000000000023</v>
      </c>
      <c r="C407" s="101">
        <f>VLOOKUP($A407,[2]MENSAIS!$A$3:$G$1000,3,FALSE)</f>
        <v>1.002715</v>
      </c>
      <c r="D407" s="100">
        <f>VLOOKUP($A407,[2]MENSAIS!$A$3:$G$1000,4,FALSE)</f>
        <v>1.0496559265716252</v>
      </c>
      <c r="E407" s="101">
        <f>VLOOKUP($A407,[2]MENSAIS!$A$3:$G$1000,5,FALSE)</f>
        <v>1.3780220970406425</v>
      </c>
      <c r="F407" s="96">
        <f t="shared" ca="1" si="38"/>
        <v>0</v>
      </c>
      <c r="G407" s="93">
        <f t="shared" si="39"/>
        <v>36404</v>
      </c>
      <c r="H407" s="89">
        <f>VLOOKUP($A407,[2]MENSAIS!$A$3:$M$1000,8,FALSE)</f>
        <v>0</v>
      </c>
      <c r="I407" s="90">
        <f>VLOOKUP($A407,[2]MENSAIS!$A$3:$M$1000,9,FALSE)</f>
        <v>0</v>
      </c>
      <c r="J407" s="58">
        <f t="shared" ca="1" si="41"/>
        <v>0</v>
      </c>
      <c r="K407" s="94">
        <f t="shared" si="42"/>
        <v>4.9655926571625209E-2</v>
      </c>
      <c r="L407" s="94">
        <f t="shared" si="43"/>
        <v>7.3408259968805734E-2</v>
      </c>
      <c r="M407" s="92">
        <v>405</v>
      </c>
      <c r="N407" s="93">
        <f t="shared" si="40"/>
        <v>36404</v>
      </c>
      <c r="O407" s="94">
        <f>IF(N407&gt;$N$2,1,IF(C407=C408,1*O408,C407*O408/VLOOKUP(N407,Moeda!A$3:D$99,4,1)))</f>
        <v>1.3658969376514261</v>
      </c>
    </row>
    <row r="408" spans="1:15" ht="20.100000000000001" customHeight="1" x14ac:dyDescent="0.2">
      <c r="A408" s="95">
        <v>36434</v>
      </c>
      <c r="B408" s="100">
        <f>VLOOKUP($A408,[2]MENSAIS!$A$3:$G$1000,2,FALSE)</f>
        <v>0.22649999999999615</v>
      </c>
      <c r="C408" s="101">
        <f>VLOOKUP($A408,[2]MENSAIS!$A$3:$G$1000,3,FALSE)</f>
        <v>1.002265</v>
      </c>
      <c r="D408" s="100">
        <f>VLOOKUP($A408,[2]MENSAIS!$A$3:$G$1000,4,FALSE)</f>
        <v>1.05203339724531</v>
      </c>
      <c r="E408" s="101">
        <f>VLOOKUP($A408,[2]MENSAIS!$A$3:$G$1000,5,FALSE)</f>
        <v>1.3742908972545962</v>
      </c>
      <c r="F408" s="96">
        <f t="shared" ca="1" si="38"/>
        <v>0</v>
      </c>
      <c r="G408" s="93">
        <f t="shared" si="39"/>
        <v>36434</v>
      </c>
      <c r="H408" s="89">
        <f>VLOOKUP($A408,[2]MENSAIS!$A$3:$M$1000,8,FALSE)</f>
        <v>0</v>
      </c>
      <c r="I408" s="90">
        <f>VLOOKUP($A408,[2]MENSAIS!$A$3:$M$1000,9,FALSE)</f>
        <v>0</v>
      </c>
      <c r="J408" s="58">
        <f t="shared" ca="1" si="41"/>
        <v>0</v>
      </c>
      <c r="K408" s="94">
        <f t="shared" si="42"/>
        <v>5.2033397245309976E-2</v>
      </c>
      <c r="L408" s="94">
        <f t="shared" si="43"/>
        <v>6.635747897459332E-2</v>
      </c>
      <c r="M408" s="92">
        <v>406</v>
      </c>
      <c r="N408" s="93">
        <f t="shared" si="40"/>
        <v>36434</v>
      </c>
      <c r="O408" s="94">
        <f>IF(N408&gt;$N$2,1,IF(C408=C409,1*O409,C408*O409/VLOOKUP(N408,Moeda!A$3:D$99,4,1)))</f>
        <v>1.3621985685378457</v>
      </c>
    </row>
    <row r="409" spans="1:15" ht="20.100000000000001" customHeight="1" x14ac:dyDescent="0.2">
      <c r="A409" s="95">
        <v>36465</v>
      </c>
      <c r="B409" s="100">
        <f>VLOOKUP($A409,[2]MENSAIS!$A$3:$G$1000,2,FALSE)</f>
        <v>0.19979999999999443</v>
      </c>
      <c r="C409" s="101">
        <f>VLOOKUP($A409,[2]MENSAIS!$A$3:$G$1000,3,FALSE)</f>
        <v>1.0019979999999999</v>
      </c>
      <c r="D409" s="100">
        <f>VLOOKUP($A409,[2]MENSAIS!$A$3:$G$1000,4,FALSE)</f>
        <v>1.0541353599730061</v>
      </c>
      <c r="E409" s="101">
        <f>VLOOKUP($A409,[2]MENSAIS!$A$3:$G$1000,5,FALSE)</f>
        <v>1.3711851628607168</v>
      </c>
      <c r="F409" s="96">
        <f t="shared" ca="1" si="38"/>
        <v>0</v>
      </c>
      <c r="G409" s="93">
        <f t="shared" si="39"/>
        <v>36465</v>
      </c>
      <c r="H409" s="89">
        <f>VLOOKUP($A409,[2]MENSAIS!$A$3:$M$1000,8,FALSE)</f>
        <v>0</v>
      </c>
      <c r="I409" s="90">
        <f>VLOOKUP($A409,[2]MENSAIS!$A$3:$M$1000,9,FALSE)</f>
        <v>0</v>
      </c>
      <c r="J409" s="58">
        <f t="shared" ca="1" si="41"/>
        <v>0</v>
      </c>
      <c r="K409" s="94">
        <f t="shared" si="42"/>
        <v>5.4135359973006114E-2</v>
      </c>
      <c r="L409" s="94">
        <f t="shared" si="43"/>
        <v>6.1971802239045415E-2</v>
      </c>
      <c r="M409" s="92">
        <v>407</v>
      </c>
      <c r="N409" s="93">
        <f t="shared" si="40"/>
        <v>36465</v>
      </c>
      <c r="O409" s="94">
        <f>IF(N409&gt;$N$2,1,IF(C409=C410,1*O410,C409*O410/VLOOKUP(N409,Moeda!A$3:D$99,4,1)))</f>
        <v>1.3591201613723374</v>
      </c>
    </row>
    <row r="410" spans="1:15" ht="20.100000000000001" customHeight="1" x14ac:dyDescent="0.2">
      <c r="A410" s="95">
        <v>36495</v>
      </c>
      <c r="B410" s="100">
        <f>VLOOKUP($A410,[2]MENSAIS!$A$3:$G$1000,2,FALSE)</f>
        <v>0.29980000000000562</v>
      </c>
      <c r="C410" s="101">
        <f>VLOOKUP($A410,[2]MENSAIS!$A$3:$G$1000,3,FALSE)</f>
        <v>1.0029980000000001</v>
      </c>
      <c r="D410" s="100">
        <f>VLOOKUP($A410,[2]MENSAIS!$A$3:$G$1000,4,FALSE)</f>
        <v>1.0572956577822052</v>
      </c>
      <c r="E410" s="101">
        <f>VLOOKUP($A410,[2]MENSAIS!$A$3:$G$1000,5,FALSE)</f>
        <v>1.3684509977671779</v>
      </c>
      <c r="F410" s="96">
        <f t="shared" ca="1" si="38"/>
        <v>0</v>
      </c>
      <c r="G410" s="93">
        <f t="shared" si="39"/>
        <v>36495</v>
      </c>
      <c r="H410" s="89">
        <f>VLOOKUP($A410,[2]MENSAIS!$A$3:$M$1000,8,FALSE)</f>
        <v>0</v>
      </c>
      <c r="I410" s="90">
        <f>VLOOKUP($A410,[2]MENSAIS!$A$3:$M$1000,9,FALSE)</f>
        <v>0</v>
      </c>
      <c r="J410" s="58">
        <f t="shared" ca="1" si="41"/>
        <v>0</v>
      </c>
      <c r="K410" s="94">
        <f t="shared" si="42"/>
        <v>5.7295657782205245E-2</v>
      </c>
      <c r="L410" s="94">
        <f t="shared" si="43"/>
        <v>5.7295657782205245E-2</v>
      </c>
      <c r="M410" s="92">
        <v>408</v>
      </c>
      <c r="N410" s="93">
        <f t="shared" si="40"/>
        <v>36495</v>
      </c>
      <c r="O410" s="94">
        <f>IF(N410&gt;$N$2,1,IF(C410=C411,1*O411,C410*O411/VLOOKUP(N410,Moeda!A$3:D$99,4,1)))</f>
        <v>1.3564100540842772</v>
      </c>
    </row>
    <row r="411" spans="1:15" ht="20.100000000000001" customHeight="1" x14ac:dyDescent="0.2">
      <c r="A411" s="95">
        <v>36526</v>
      </c>
      <c r="B411" s="100">
        <f>VLOOKUP($A411,[2]MENSAIS!$A$3:$G$1000,2,FALSE)</f>
        <v>0.21489999999999565</v>
      </c>
      <c r="C411" s="101">
        <f>VLOOKUP($A411,[2]MENSAIS!$A$3:$G$1000,3,FALSE)</f>
        <v>1.002149</v>
      </c>
      <c r="D411" s="100">
        <f>VLOOKUP($A411,[2]MENSAIS!$A$3:$G$1000,4,FALSE)</f>
        <v>1.002149</v>
      </c>
      <c r="E411" s="101">
        <f>VLOOKUP($A411,[2]MENSAIS!$A$3:$G$1000,5,FALSE)</f>
        <v>1.3643606445548027</v>
      </c>
      <c r="F411" s="96">
        <f t="shared" ca="1" si="38"/>
        <v>0</v>
      </c>
      <c r="G411" s="93">
        <f t="shared" si="39"/>
        <v>36526</v>
      </c>
      <c r="H411" s="89" t="str">
        <f>VLOOKUP($A411,[2]MENSAIS!$A$3:$M$1000,8,FALSE)</f>
        <v>Confere PjeCalc (1 casas)</v>
      </c>
      <c r="I411" s="90">
        <f>VLOOKUP($A411,[2]MENSAIS!$A$3:$M$1000,9,FALSE)</f>
        <v>0</v>
      </c>
      <c r="J411" s="58">
        <f t="shared" ca="1" si="41"/>
        <v>0</v>
      </c>
      <c r="K411" s="94">
        <f t="shared" si="42"/>
        <v>2.1489999999999565E-3</v>
      </c>
      <c r="L411" s="94">
        <f t="shared" si="43"/>
        <v>5.4125337035664023E-2</v>
      </c>
      <c r="M411" s="92">
        <v>409</v>
      </c>
      <c r="N411" s="93">
        <f t="shared" si="40"/>
        <v>36526</v>
      </c>
      <c r="O411" s="94">
        <f>IF(N411&gt;$N$2,1,IF(C411=C412,1*O412,C411*O412/VLOOKUP(N411,Moeda!A$3:D$99,4,1)))</f>
        <v>1.3523556917204991</v>
      </c>
    </row>
    <row r="412" spans="1:15" ht="20.100000000000001" customHeight="1" x14ac:dyDescent="0.2">
      <c r="A412" s="95">
        <v>36557</v>
      </c>
      <c r="B412" s="100">
        <f>VLOOKUP($A412,[2]MENSAIS!$A$3:$G$1000,2,FALSE)</f>
        <v>0.23280000000001078</v>
      </c>
      <c r="C412" s="101">
        <f>VLOOKUP($A412,[2]MENSAIS!$A$3:$G$1000,3,FALSE)</f>
        <v>1.0023280000000001</v>
      </c>
      <c r="D412" s="100">
        <f>VLOOKUP($A412,[2]MENSAIS!$A$3:$G$1000,4,FALSE)</f>
        <v>1.0044820028720001</v>
      </c>
      <c r="E412" s="101">
        <f>VLOOKUP($A412,[2]MENSAIS!$A$3:$G$1000,5,FALSE)</f>
        <v>1.3614349209097676</v>
      </c>
      <c r="F412" s="96">
        <f t="shared" ca="1" si="38"/>
        <v>0</v>
      </c>
      <c r="G412" s="93">
        <f t="shared" si="39"/>
        <v>36557</v>
      </c>
      <c r="H412" s="89">
        <f>VLOOKUP($A412,[2]MENSAIS!$A$3:$M$1000,8,FALSE)</f>
        <v>0</v>
      </c>
      <c r="I412" s="90">
        <f>VLOOKUP($A412,[2]MENSAIS!$A$3:$M$1000,9,FALSE)</f>
        <v>0</v>
      </c>
      <c r="J412" s="58">
        <f t="shared" ca="1" si="41"/>
        <v>0</v>
      </c>
      <c r="K412" s="94">
        <f t="shared" si="42"/>
        <v>4.4820028720000682E-3</v>
      </c>
      <c r="L412" s="94">
        <f t="shared" si="43"/>
        <v>4.7883999393317556E-2</v>
      </c>
      <c r="M412" s="92">
        <v>410</v>
      </c>
      <c r="N412" s="93">
        <f t="shared" si="40"/>
        <v>36557</v>
      </c>
      <c r="O412" s="94">
        <f>IF(N412&gt;$N$2,1,IF(C412=C413,1*O413,C412*O413/VLOOKUP(N412,Moeda!A$3:D$99,4,1)))</f>
        <v>1.3494557113967076</v>
      </c>
    </row>
    <row r="413" spans="1:15" ht="20.100000000000001" customHeight="1" x14ac:dyDescent="0.2">
      <c r="A413" s="95">
        <v>36586</v>
      </c>
      <c r="B413" s="100">
        <f>VLOOKUP($A413,[2]MENSAIS!$A$3:$G$1000,2,FALSE)</f>
        <v>0.22420000000000773</v>
      </c>
      <c r="C413" s="101">
        <f>VLOOKUP($A413,[2]MENSAIS!$A$3:$G$1000,3,FALSE)</f>
        <v>1.0022420000000001</v>
      </c>
      <c r="D413" s="100">
        <f>VLOOKUP($A413,[2]MENSAIS!$A$3:$G$1000,4,FALSE)</f>
        <v>1.0067340515224392</v>
      </c>
      <c r="E413" s="101">
        <f>VLOOKUP($A413,[2]MENSAIS!$A$3:$G$1000,5,FALSE)</f>
        <v>1.3582728616877584</v>
      </c>
      <c r="F413" s="96">
        <f t="shared" ca="1" si="38"/>
        <v>0</v>
      </c>
      <c r="G413" s="93">
        <f t="shared" si="39"/>
        <v>36586</v>
      </c>
      <c r="H413" s="89">
        <f>VLOOKUP($A413,[2]MENSAIS!$A$3:$M$1000,8,FALSE)</f>
        <v>0</v>
      </c>
      <c r="I413" s="90">
        <f>VLOOKUP($A413,[2]MENSAIS!$A$3:$M$1000,9,FALSE)</f>
        <v>0</v>
      </c>
      <c r="J413" s="58">
        <f t="shared" ca="1" si="41"/>
        <v>0</v>
      </c>
      <c r="K413" s="94">
        <f t="shared" si="42"/>
        <v>6.7340515224392217E-3</v>
      </c>
      <c r="L413" s="94">
        <f t="shared" si="43"/>
        <v>3.8175979494112999E-2</v>
      </c>
      <c r="M413" s="92">
        <v>411</v>
      </c>
      <c r="N413" s="93">
        <f t="shared" si="40"/>
        <v>36586</v>
      </c>
      <c r="O413" s="94">
        <f>IF(N413&gt;$N$2,1,IF(C413=C414,1*O414,C413*O414/VLOOKUP(N413,Moeda!A$3:D$99,4,1)))</f>
        <v>1.3463214750029007</v>
      </c>
    </row>
    <row r="414" spans="1:15" ht="20.100000000000001" customHeight="1" x14ac:dyDescent="0.2">
      <c r="A414" s="95">
        <v>36617</v>
      </c>
      <c r="B414" s="100">
        <f>VLOOKUP($A414,[2]MENSAIS!$A$3:$G$1000,2,FALSE)</f>
        <v>0.13009999999999966</v>
      </c>
      <c r="C414" s="101">
        <f>VLOOKUP($A414,[2]MENSAIS!$A$3:$G$1000,3,FALSE)</f>
        <v>1.001301</v>
      </c>
      <c r="D414" s="100">
        <f>VLOOKUP($A414,[2]MENSAIS!$A$3:$G$1000,4,FALSE)</f>
        <v>1.0080438125234699</v>
      </c>
      <c r="E414" s="101">
        <f>VLOOKUP($A414,[2]MENSAIS!$A$3:$G$1000,5,FALSE)</f>
        <v>1.3552344261044322</v>
      </c>
      <c r="F414" s="96">
        <f t="shared" ca="1" si="38"/>
        <v>0</v>
      </c>
      <c r="G414" s="93">
        <f t="shared" si="39"/>
        <v>36617</v>
      </c>
      <c r="H414" s="89">
        <f>VLOOKUP($A414,[2]MENSAIS!$A$3:$M$1000,8,FALSE)</f>
        <v>0</v>
      </c>
      <c r="I414" s="90">
        <f>VLOOKUP($A414,[2]MENSAIS!$A$3:$M$1000,9,FALSE)</f>
        <v>0</v>
      </c>
      <c r="J414" s="58">
        <f t="shared" ca="1" si="41"/>
        <v>0</v>
      </c>
      <c r="K414" s="94">
        <f t="shared" si="42"/>
        <v>8.0438125234698621E-3</v>
      </c>
      <c r="L414" s="94">
        <f t="shared" si="43"/>
        <v>3.323219590597537E-2</v>
      </c>
      <c r="M414" s="92">
        <v>412</v>
      </c>
      <c r="N414" s="93">
        <f t="shared" si="40"/>
        <v>36617</v>
      </c>
      <c r="O414" s="94">
        <f>IF(N414&gt;$N$2,1,IF(C414=C415,1*O415,C414*O415/VLOOKUP(N414,Moeda!A$3:D$99,4,1)))</f>
        <v>1.3433097744884974</v>
      </c>
    </row>
    <row r="415" spans="1:15" ht="20.100000000000001" customHeight="1" x14ac:dyDescent="0.2">
      <c r="A415" s="95">
        <v>36647</v>
      </c>
      <c r="B415" s="100">
        <f>VLOOKUP($A415,[2]MENSAIS!$A$3:$G$1000,2,FALSE)</f>
        <v>0.24919999999999387</v>
      </c>
      <c r="C415" s="101">
        <f>VLOOKUP($A415,[2]MENSAIS!$A$3:$G$1000,3,FALSE)</f>
        <v>1.0024919999999999</v>
      </c>
      <c r="D415" s="100">
        <f>VLOOKUP($A415,[2]MENSAIS!$A$3:$G$1000,4,FALSE)</f>
        <v>1.0105558577042784</v>
      </c>
      <c r="E415" s="101">
        <f>VLOOKUP($A415,[2]MENSAIS!$A$3:$G$1000,5,FALSE)</f>
        <v>1.3534735570067664</v>
      </c>
      <c r="F415" s="96">
        <f t="shared" ca="1" si="38"/>
        <v>0</v>
      </c>
      <c r="G415" s="93">
        <f t="shared" si="39"/>
        <v>36647</v>
      </c>
      <c r="H415" s="89">
        <f>VLOOKUP($A415,[2]MENSAIS!$A$3:$M$1000,8,FALSE)</f>
        <v>0</v>
      </c>
      <c r="I415" s="90">
        <f>VLOOKUP($A415,[2]MENSAIS!$A$3:$M$1000,9,FALSE)</f>
        <v>0</v>
      </c>
      <c r="J415" s="58">
        <f t="shared" ca="1" si="41"/>
        <v>0</v>
      </c>
      <c r="K415" s="94">
        <f t="shared" si="42"/>
        <v>1.055585770427836E-2</v>
      </c>
      <c r="L415" s="94">
        <f t="shared" si="43"/>
        <v>2.9873906960175445E-2</v>
      </c>
      <c r="M415" s="92">
        <v>413</v>
      </c>
      <c r="N415" s="93">
        <f t="shared" si="40"/>
        <v>36647</v>
      </c>
      <c r="O415" s="94">
        <f>IF(N415&gt;$N$2,1,IF(C415=C416,1*O416,C415*O416/VLOOKUP(N415,Moeda!A$3:D$99,4,1)))</f>
        <v>1.3415643992051316</v>
      </c>
    </row>
    <row r="416" spans="1:15" ht="20.100000000000001" customHeight="1" x14ac:dyDescent="0.2">
      <c r="A416" s="95">
        <v>36678</v>
      </c>
      <c r="B416" s="100">
        <f>VLOOKUP($A416,[2]MENSAIS!$A$3:$G$1000,2,FALSE)</f>
        <v>0.21400000000000308</v>
      </c>
      <c r="C416" s="101">
        <f>VLOOKUP($A416,[2]MENSAIS!$A$3:$G$1000,3,FALSE)</f>
        <v>1.00214</v>
      </c>
      <c r="D416" s="100">
        <f>VLOOKUP($A416,[2]MENSAIS!$A$3:$G$1000,4,FALSE)</f>
        <v>1.0127184472397655</v>
      </c>
      <c r="E416" s="101">
        <f>VLOOKUP($A416,[2]MENSAIS!$A$3:$G$1000,5,FALSE)</f>
        <v>1.3501090851665316</v>
      </c>
      <c r="F416" s="96">
        <f t="shared" ca="1" si="38"/>
        <v>0</v>
      </c>
      <c r="G416" s="93">
        <f t="shared" si="39"/>
        <v>36678</v>
      </c>
      <c r="H416" s="89">
        <f>VLOOKUP($A416,[2]MENSAIS!$A$3:$M$1000,8,FALSE)</f>
        <v>0</v>
      </c>
      <c r="I416" s="90">
        <f>VLOOKUP($A416,[2]MENSAIS!$A$3:$M$1000,9,FALSE)</f>
        <v>0</v>
      </c>
      <c r="J416" s="58">
        <f t="shared" ca="1" si="41"/>
        <v>0</v>
      </c>
      <c r="K416" s="94">
        <f t="shared" si="42"/>
        <v>1.2718447239765451E-2</v>
      </c>
      <c r="L416" s="94">
        <f t="shared" si="43"/>
        <v>2.8880077839146479E-2</v>
      </c>
      <c r="M416" s="92">
        <v>414</v>
      </c>
      <c r="N416" s="93">
        <f t="shared" si="40"/>
        <v>36678</v>
      </c>
      <c r="O416" s="94">
        <f>IF(N416&gt;$N$2,1,IF(C416=C417,1*O417,C416*O417/VLOOKUP(N416,Moeda!A$3:D$99,4,1)))</f>
        <v>1.3382295312133481</v>
      </c>
    </row>
    <row r="417" spans="1:15" ht="20.100000000000001" customHeight="1" x14ac:dyDescent="0.2">
      <c r="A417" s="95">
        <v>36708</v>
      </c>
      <c r="B417" s="100">
        <f>VLOOKUP($A417,[2]MENSAIS!$A$3:$G$1000,2,FALSE)</f>
        <v>0.15469999999999651</v>
      </c>
      <c r="C417" s="101">
        <f>VLOOKUP($A417,[2]MENSAIS!$A$3:$G$1000,3,FALSE)</f>
        <v>1.001547</v>
      </c>
      <c r="D417" s="100">
        <f>VLOOKUP($A417,[2]MENSAIS!$A$3:$G$1000,4,FALSE)</f>
        <v>1.0142851226776453</v>
      </c>
      <c r="E417" s="101">
        <f>VLOOKUP($A417,[2]MENSAIS!$A$3:$G$1000,5,FALSE)</f>
        <v>1.3472260214805631</v>
      </c>
      <c r="F417" s="96">
        <f t="shared" ca="1" si="38"/>
        <v>0</v>
      </c>
      <c r="G417" s="93">
        <f t="shared" si="39"/>
        <v>36708</v>
      </c>
      <c r="H417" s="89">
        <f>VLOOKUP($A417,[2]MENSAIS!$A$3:$M$1000,8,FALSE)</f>
        <v>0</v>
      </c>
      <c r="I417" s="90">
        <f>VLOOKUP($A417,[2]MENSAIS!$A$3:$M$1000,9,FALSE)</f>
        <v>0</v>
      </c>
      <c r="J417" s="58">
        <f t="shared" ca="1" si="41"/>
        <v>0</v>
      </c>
      <c r="K417" s="94">
        <f t="shared" si="42"/>
        <v>1.4285122677645257E-2</v>
      </c>
      <c r="L417" s="94">
        <f t="shared" si="43"/>
        <v>2.7458220359249497E-2</v>
      </c>
      <c r="M417" s="92">
        <v>415</v>
      </c>
      <c r="N417" s="93">
        <f t="shared" si="40"/>
        <v>36708</v>
      </c>
      <c r="O417" s="94">
        <f>IF(N417&gt;$N$2,1,IF(C417=C418,1*O418,C417*O418/VLOOKUP(N417,Moeda!A$3:D$99,4,1)))</f>
        <v>1.3353718354854092</v>
      </c>
    </row>
    <row r="418" spans="1:15" ht="20.100000000000001" customHeight="1" x14ac:dyDescent="0.2">
      <c r="A418" s="95">
        <v>36739</v>
      </c>
      <c r="B418" s="100">
        <f>VLOOKUP($A418,[2]MENSAIS!$A$3:$G$1000,2,FALSE)</f>
        <v>0.20249999999999435</v>
      </c>
      <c r="C418" s="101">
        <f>VLOOKUP($A418,[2]MENSAIS!$A$3:$G$1000,3,FALSE)</f>
        <v>1.0020249999999999</v>
      </c>
      <c r="D418" s="100">
        <f>VLOOKUP($A418,[2]MENSAIS!$A$3:$G$1000,4,FALSE)</f>
        <v>1.0163390500510674</v>
      </c>
      <c r="E418" s="101">
        <f>VLOOKUP($A418,[2]MENSAIS!$A$3:$G$1000,5,FALSE)</f>
        <v>1.3451450820386495</v>
      </c>
      <c r="F418" s="96">
        <f t="shared" ca="1" si="38"/>
        <v>0</v>
      </c>
      <c r="G418" s="93">
        <f t="shared" si="39"/>
        <v>36739</v>
      </c>
      <c r="H418" s="89">
        <f>VLOOKUP($A418,[2]MENSAIS!$A$3:$M$1000,8,FALSE)</f>
        <v>0</v>
      </c>
      <c r="I418" s="90">
        <f>VLOOKUP($A418,[2]MENSAIS!$A$3:$M$1000,9,FALSE)</f>
        <v>0</v>
      </c>
      <c r="J418" s="58">
        <f t="shared" ca="1" si="41"/>
        <v>0</v>
      </c>
      <c r="K418" s="94">
        <f t="shared" si="42"/>
        <v>1.6339050051067394E-2</v>
      </c>
      <c r="L418" s="94">
        <f t="shared" si="43"/>
        <v>2.651573441761701E-2</v>
      </c>
      <c r="M418" s="92">
        <v>416</v>
      </c>
      <c r="N418" s="93">
        <f t="shared" si="40"/>
        <v>36739</v>
      </c>
      <c r="O418" s="94">
        <f>IF(N418&gt;$N$2,1,IF(C418=C419,1*O419,C418*O419/VLOOKUP(N418,Moeda!A$3:D$99,4,1)))</f>
        <v>1.3333092061435052</v>
      </c>
    </row>
    <row r="419" spans="1:15" ht="20.100000000000001" customHeight="1" x14ac:dyDescent="0.2">
      <c r="A419" s="95">
        <v>36770</v>
      </c>
      <c r="B419" s="100">
        <f>VLOOKUP($A419,[2]MENSAIS!$A$3:$G$1000,2,FALSE)</f>
        <v>0.10380000000000944</v>
      </c>
      <c r="C419" s="101">
        <f>VLOOKUP($A419,[2]MENSAIS!$A$3:$G$1000,3,FALSE)</f>
        <v>1.0010380000000001</v>
      </c>
      <c r="D419" s="100">
        <f>VLOOKUP($A419,[2]MENSAIS!$A$3:$G$1000,4,FALSE)</f>
        <v>1.0173940099850205</v>
      </c>
      <c r="E419" s="101">
        <f>VLOOKUP($A419,[2]MENSAIS!$A$3:$G$1000,5,FALSE)</f>
        <v>1.342426668035877</v>
      </c>
      <c r="F419" s="96">
        <f t="shared" ca="1" si="38"/>
        <v>0</v>
      </c>
      <c r="G419" s="93">
        <f t="shared" si="39"/>
        <v>36770</v>
      </c>
      <c r="H419" s="89">
        <f>VLOOKUP($A419,[2]MENSAIS!$A$3:$M$1000,8,FALSE)</f>
        <v>0</v>
      </c>
      <c r="I419" s="90">
        <f>VLOOKUP($A419,[2]MENSAIS!$A$3:$M$1000,9,FALSE)</f>
        <v>0</v>
      </c>
      <c r="J419" s="58">
        <f t="shared" ca="1" si="41"/>
        <v>0</v>
      </c>
      <c r="K419" s="94">
        <f t="shared" si="42"/>
        <v>1.7394009985020498E-2</v>
      </c>
      <c r="L419" s="94">
        <f t="shared" si="43"/>
        <v>2.4798928658634534E-2</v>
      </c>
      <c r="M419" s="92">
        <v>417</v>
      </c>
      <c r="N419" s="93">
        <f t="shared" si="40"/>
        <v>36770</v>
      </c>
      <c r="O419" s="94">
        <f>IF(N419&gt;$N$2,1,IF(C419=C420,1*O420,C419*O420/VLOOKUP(N419,Moeda!A$3:D$99,4,1)))</f>
        <v>1.3306147113530153</v>
      </c>
    </row>
    <row r="420" spans="1:15" ht="20.100000000000001" customHeight="1" x14ac:dyDescent="0.2">
      <c r="A420" s="95">
        <v>36800</v>
      </c>
      <c r="B420" s="100">
        <f>VLOOKUP($A420,[2]MENSAIS!$A$3:$G$1000,2,FALSE)</f>
        <v>0.13160000000000949</v>
      </c>
      <c r="C420" s="101">
        <f>VLOOKUP($A420,[2]MENSAIS!$A$3:$G$1000,3,FALSE)</f>
        <v>1.0013160000000001</v>
      </c>
      <c r="D420" s="100">
        <f>VLOOKUP($A420,[2]MENSAIS!$A$3:$G$1000,4,FALSE)</f>
        <v>1.0187329005021608</v>
      </c>
      <c r="E420" s="101">
        <f>VLOOKUP($A420,[2]MENSAIS!$A$3:$G$1000,5,FALSE)</f>
        <v>1.3410346740442189</v>
      </c>
      <c r="F420" s="96">
        <f t="shared" ca="1" si="38"/>
        <v>0</v>
      </c>
      <c r="G420" s="93">
        <f t="shared" si="39"/>
        <v>36800</v>
      </c>
      <c r="H420" s="89">
        <f>VLOOKUP($A420,[2]MENSAIS!$A$3:$M$1000,8,FALSE)</f>
        <v>0</v>
      </c>
      <c r="I420" s="90">
        <f>VLOOKUP($A420,[2]MENSAIS!$A$3:$M$1000,9,FALSE)</f>
        <v>0</v>
      </c>
      <c r="J420" s="58">
        <f t="shared" ca="1" si="41"/>
        <v>0</v>
      </c>
      <c r="K420" s="94">
        <f t="shared" si="42"/>
        <v>1.873290050216081E-2</v>
      </c>
      <c r="L420" s="94">
        <f t="shared" si="43"/>
        <v>2.3828592287219008E-2</v>
      </c>
      <c r="M420" s="92">
        <v>418</v>
      </c>
      <c r="N420" s="93">
        <f t="shared" si="40"/>
        <v>36800</v>
      </c>
      <c r="O420" s="94">
        <f>IF(N420&gt;$N$2,1,IF(C420=C421,1*O421,C420*O421/VLOOKUP(N420,Moeda!A$3:D$99,4,1)))</f>
        <v>1.3292349654588689</v>
      </c>
    </row>
    <row r="421" spans="1:15" ht="20.100000000000001" customHeight="1" x14ac:dyDescent="0.2">
      <c r="A421" s="95">
        <v>36831</v>
      </c>
      <c r="B421" s="100">
        <f>VLOOKUP($A421,[2]MENSAIS!$A$3:$G$1000,2,FALSE)</f>
        <v>0.11969999999998926</v>
      </c>
      <c r="C421" s="101">
        <f>VLOOKUP($A421,[2]MENSAIS!$A$3:$G$1000,3,FALSE)</f>
        <v>1.0011969999999999</v>
      </c>
      <c r="D421" s="100">
        <f>VLOOKUP($A421,[2]MENSAIS!$A$3:$G$1000,4,FALSE)</f>
        <v>1.0199523237840618</v>
      </c>
      <c r="E421" s="101">
        <f>VLOOKUP($A421,[2]MENSAIS!$A$3:$G$1000,5,FALSE)</f>
        <v>1.3392721918397577</v>
      </c>
      <c r="F421" s="96">
        <f t="shared" ca="1" si="38"/>
        <v>0</v>
      </c>
      <c r="G421" s="93">
        <f t="shared" si="39"/>
        <v>36831</v>
      </c>
      <c r="H421" s="89">
        <f>VLOOKUP($A421,[2]MENSAIS!$A$3:$M$1000,8,FALSE)</f>
        <v>0</v>
      </c>
      <c r="I421" s="90">
        <f>VLOOKUP($A421,[2]MENSAIS!$A$3:$M$1000,9,FALSE)</f>
        <v>0</v>
      </c>
      <c r="J421" s="58">
        <f t="shared" ca="1" si="41"/>
        <v>0</v>
      </c>
      <c r="K421" s="94">
        <f t="shared" si="42"/>
        <v>1.9952323784061754E-2</v>
      </c>
      <c r="L421" s="94">
        <f t="shared" si="43"/>
        <v>2.3010140850766581E-2</v>
      </c>
      <c r="M421" s="92">
        <v>419</v>
      </c>
      <c r="N421" s="93">
        <f t="shared" si="40"/>
        <v>36831</v>
      </c>
      <c r="O421" s="94">
        <f>IF(N421&gt;$N$2,1,IF(C421=C422,1*O422,C421*O422/VLOOKUP(N421,Moeda!A$3:D$99,4,1)))</f>
        <v>1.3274879912623674</v>
      </c>
    </row>
    <row r="422" spans="1:15" ht="20.100000000000001" customHeight="1" x14ac:dyDescent="0.2">
      <c r="A422" s="95">
        <v>36861</v>
      </c>
      <c r="B422" s="100">
        <f>VLOOKUP($A422,[2]MENSAIS!$A$3:$G$1000,2,FALSE)</f>
        <v>9.9099999999996413E-2</v>
      </c>
      <c r="C422" s="101">
        <f>VLOOKUP($A422,[2]MENSAIS!$A$3:$G$1000,3,FALSE)</f>
        <v>1.000991</v>
      </c>
      <c r="D422" s="100">
        <f>VLOOKUP($A422,[2]MENSAIS!$A$3:$G$1000,4,FALSE)</f>
        <v>1.0209630965369316</v>
      </c>
      <c r="E422" s="101">
        <f>VLOOKUP($A422,[2]MENSAIS!$A$3:$G$1000,5,FALSE)</f>
        <v>1.337670999653173</v>
      </c>
      <c r="F422" s="96">
        <f t="shared" ca="1" si="38"/>
        <v>0</v>
      </c>
      <c r="G422" s="93">
        <f t="shared" si="39"/>
        <v>36861</v>
      </c>
      <c r="H422" s="89">
        <f>VLOOKUP($A422,[2]MENSAIS!$A$3:$M$1000,8,FALSE)</f>
        <v>0</v>
      </c>
      <c r="I422" s="90">
        <f>VLOOKUP($A422,[2]MENSAIS!$A$3:$M$1000,9,FALSE)</f>
        <v>0</v>
      </c>
      <c r="J422" s="58">
        <f t="shared" ca="1" si="41"/>
        <v>0</v>
      </c>
      <c r="K422" s="94">
        <f t="shared" si="42"/>
        <v>2.0963096536931625E-2</v>
      </c>
      <c r="L422" s="94">
        <f t="shared" si="43"/>
        <v>2.0963096536931625E-2</v>
      </c>
      <c r="M422" s="92">
        <v>420</v>
      </c>
      <c r="N422" s="93">
        <f t="shared" si="40"/>
        <v>36861</v>
      </c>
      <c r="O422" s="94">
        <f>IF(N422&gt;$N$2,1,IF(C422=C423,1*O423,C422*O423/VLOOKUP(N422,Moeda!A$3:D$99,4,1)))</f>
        <v>1.3259008878995517</v>
      </c>
    </row>
    <row r="423" spans="1:15" ht="20.100000000000001" customHeight="1" x14ac:dyDescent="0.2">
      <c r="A423" s="95">
        <v>36892</v>
      </c>
      <c r="B423" s="100">
        <f>VLOOKUP($A423,[2]MENSAIS!$A$3:$G$1000,2,FALSE)</f>
        <v>0.13689999999999536</v>
      </c>
      <c r="C423" s="101">
        <f>VLOOKUP($A423,[2]MENSAIS!$A$3:$G$1000,3,FALSE)</f>
        <v>1.001369</v>
      </c>
      <c r="D423" s="100">
        <f>VLOOKUP($A423,[2]MENSAIS!$A$3:$G$1000,4,FALSE)</f>
        <v>1.001369</v>
      </c>
      <c r="E423" s="101">
        <f>VLOOKUP($A423,[2]MENSAIS!$A$3:$G$1000,5,FALSE)</f>
        <v>1.3363466800932007</v>
      </c>
      <c r="F423" s="96">
        <f t="shared" ca="1" si="38"/>
        <v>0</v>
      </c>
      <c r="G423" s="93">
        <f t="shared" si="39"/>
        <v>36892</v>
      </c>
      <c r="H423" s="89">
        <f>VLOOKUP($A423,[2]MENSAIS!$A$3:$M$1000,8,FALSE)</f>
        <v>0</v>
      </c>
      <c r="I423" s="90">
        <f>VLOOKUP($A423,[2]MENSAIS!$A$3:$M$1000,9,FALSE)</f>
        <v>0</v>
      </c>
      <c r="J423" s="58">
        <f t="shared" ca="1" si="41"/>
        <v>0</v>
      </c>
      <c r="K423" s="94">
        <f t="shared" si="42"/>
        <v>1.3689999999999536E-3</v>
      </c>
      <c r="L423" s="94">
        <f t="shared" si="43"/>
        <v>2.0168453010571241E-2</v>
      </c>
      <c r="M423" s="92">
        <v>421</v>
      </c>
      <c r="N423" s="93">
        <f t="shared" si="40"/>
        <v>36892</v>
      </c>
      <c r="O423" s="94">
        <f>IF(N423&gt;$N$2,1,IF(C423=C424,1*O424,C423*O424/VLOOKUP(N423,Moeda!A$3:D$99,4,1)))</f>
        <v>1.3245882209725679</v>
      </c>
    </row>
    <row r="424" spans="1:15" ht="20.100000000000001" customHeight="1" x14ac:dyDescent="0.2">
      <c r="A424" s="95">
        <v>36923</v>
      </c>
      <c r="B424" s="100">
        <f>VLOOKUP($A424,[2]MENSAIS!$A$3:$G$1000,2,FALSE)</f>
        <v>3.6799999999992394E-2</v>
      </c>
      <c r="C424" s="101">
        <f>VLOOKUP($A424,[2]MENSAIS!$A$3:$G$1000,3,FALSE)</f>
        <v>1.0003679999999999</v>
      </c>
      <c r="D424" s="100">
        <f>VLOOKUP($A424,[2]MENSAIS!$A$3:$G$1000,4,FALSE)</f>
        <v>1.0017375037919998</v>
      </c>
      <c r="E424" s="101">
        <f>VLOOKUP($A424,[2]MENSAIS!$A$3:$G$1000,5,FALSE)</f>
        <v>1.334519722592971</v>
      </c>
      <c r="F424" s="96">
        <f t="shared" ca="1" si="38"/>
        <v>0</v>
      </c>
      <c r="G424" s="93">
        <f t="shared" si="39"/>
        <v>36923</v>
      </c>
      <c r="H424" s="89">
        <f>VLOOKUP($A424,[2]MENSAIS!$A$3:$M$1000,8,FALSE)</f>
        <v>0</v>
      </c>
      <c r="I424" s="90">
        <f>VLOOKUP($A424,[2]MENSAIS!$A$3:$M$1000,9,FALSE)</f>
        <v>0</v>
      </c>
      <c r="J424" s="58">
        <f t="shared" ca="1" si="41"/>
        <v>0</v>
      </c>
      <c r="K424" s="94">
        <f t="shared" si="42"/>
        <v>1.7375037919997727E-3</v>
      </c>
      <c r="L424" s="94">
        <f t="shared" si="43"/>
        <v>1.8173566937448538E-2</v>
      </c>
      <c r="M424" s="92">
        <v>422</v>
      </c>
      <c r="N424" s="93">
        <f t="shared" si="40"/>
        <v>36923</v>
      </c>
      <c r="O424" s="94">
        <f>IF(N424&gt;$N$2,1,IF(C424=C425,1*O425,C424*O425/VLOOKUP(N424,Moeda!A$3:D$99,4,1)))</f>
        <v>1.3227773387957567</v>
      </c>
    </row>
    <row r="425" spans="1:15" ht="20.100000000000001" customHeight="1" x14ac:dyDescent="0.2">
      <c r="A425" s="95">
        <v>36951</v>
      </c>
      <c r="B425" s="100">
        <f>VLOOKUP($A425,[2]MENSAIS!$A$3:$G$1000,2,FALSE)</f>
        <v>0.17240000000000588</v>
      </c>
      <c r="C425" s="101">
        <f>VLOOKUP($A425,[2]MENSAIS!$A$3:$G$1000,3,FALSE)</f>
        <v>1.0017240000000001</v>
      </c>
      <c r="D425" s="100">
        <f>VLOOKUP($A425,[2]MENSAIS!$A$3:$G$1000,4,FALSE)</f>
        <v>1.0034644992485373</v>
      </c>
      <c r="E425" s="101">
        <f>VLOOKUP($A425,[2]MENSAIS!$A$3:$G$1000,5,FALSE)</f>
        <v>1.334028799994573</v>
      </c>
      <c r="F425" s="96">
        <f t="shared" ca="1" si="38"/>
        <v>0</v>
      </c>
      <c r="G425" s="93">
        <f t="shared" si="39"/>
        <v>36951</v>
      </c>
      <c r="H425" s="89">
        <f>VLOOKUP($A425,[2]MENSAIS!$A$3:$M$1000,8,FALSE)</f>
        <v>0</v>
      </c>
      <c r="I425" s="90">
        <f>VLOOKUP($A425,[2]MENSAIS!$A$3:$M$1000,9,FALSE)</f>
        <v>0</v>
      </c>
      <c r="J425" s="58">
        <f t="shared" ca="1" si="41"/>
        <v>0</v>
      </c>
      <c r="K425" s="94">
        <f t="shared" si="42"/>
        <v>3.4644992485373116E-3</v>
      </c>
      <c r="L425" s="94">
        <f t="shared" si="43"/>
        <v>1.7647332846606689E-2</v>
      </c>
      <c r="M425" s="92">
        <v>423</v>
      </c>
      <c r="N425" s="93">
        <f t="shared" si="40"/>
        <v>36951</v>
      </c>
      <c r="O425" s="94">
        <f>IF(N425&gt;$N$2,1,IF(C425=C426,1*O426,C425*O426/VLOOKUP(N425,Moeda!A$3:D$99,4,1)))</f>
        <v>1.3222907358049805</v>
      </c>
    </row>
    <row r="426" spans="1:15" ht="20.100000000000001" customHeight="1" x14ac:dyDescent="0.2">
      <c r="A426" s="95">
        <v>36982</v>
      </c>
      <c r="B426" s="100">
        <f>VLOOKUP($A426,[2]MENSAIS!$A$3:$G$1000,2,FALSE)</f>
        <v>0.15460000000000473</v>
      </c>
      <c r="C426" s="101">
        <f>VLOOKUP($A426,[2]MENSAIS!$A$3:$G$1000,3,FALSE)</f>
        <v>1.001546</v>
      </c>
      <c r="D426" s="100">
        <f>VLOOKUP($A426,[2]MENSAIS!$A$3:$G$1000,4,FALSE)</f>
        <v>1.0050158553643755</v>
      </c>
      <c r="E426" s="101">
        <f>VLOOKUP($A426,[2]MENSAIS!$A$3:$G$1000,5,FALSE)</f>
        <v>1.3317328924879237</v>
      </c>
      <c r="F426" s="96">
        <f t="shared" ca="1" si="38"/>
        <v>0</v>
      </c>
      <c r="G426" s="93">
        <f t="shared" si="39"/>
        <v>36982</v>
      </c>
      <c r="H426" s="89">
        <f>VLOOKUP($A426,[2]MENSAIS!$A$3:$M$1000,8,FALSE)</f>
        <v>0</v>
      </c>
      <c r="I426" s="90">
        <f>VLOOKUP($A426,[2]MENSAIS!$A$3:$M$1000,9,FALSE)</f>
        <v>0</v>
      </c>
      <c r="J426" s="58">
        <f t="shared" ca="1" si="41"/>
        <v>0</v>
      </c>
      <c r="K426" s="94">
        <f t="shared" si="42"/>
        <v>5.0158553643755432E-3</v>
      </c>
      <c r="L426" s="94">
        <f t="shared" si="43"/>
        <v>1.7896332494612199E-2</v>
      </c>
      <c r="M426" s="92">
        <v>424</v>
      </c>
      <c r="N426" s="93">
        <f t="shared" si="40"/>
        <v>36982</v>
      </c>
      <c r="O426" s="94">
        <f>IF(N426&gt;$N$2,1,IF(C426=C427,1*O427,C426*O427/VLOOKUP(N426,Moeda!A$3:D$99,4,1)))</f>
        <v>1.3200150298934441</v>
      </c>
    </row>
    <row r="427" spans="1:15" ht="20.100000000000001" customHeight="1" x14ac:dyDescent="0.2">
      <c r="A427" s="95">
        <v>37012</v>
      </c>
      <c r="B427" s="100">
        <f>VLOOKUP($A427,[2]MENSAIS!$A$3:$G$1000,2,FALSE)</f>
        <v>0.18270000000000231</v>
      </c>
      <c r="C427" s="101">
        <f>VLOOKUP($A427,[2]MENSAIS!$A$3:$G$1000,3,FALSE)</f>
        <v>1.001827</v>
      </c>
      <c r="D427" s="100">
        <f>VLOOKUP($A427,[2]MENSAIS!$A$3:$G$1000,4,FALSE)</f>
        <v>1.0068520193321262</v>
      </c>
      <c r="E427" s="101">
        <f>VLOOKUP($A427,[2]MENSAIS!$A$3:$G$1000,5,FALSE)</f>
        <v>1.3296772115189155</v>
      </c>
      <c r="F427" s="96">
        <f t="shared" ca="1" si="38"/>
        <v>0</v>
      </c>
      <c r="G427" s="93">
        <f t="shared" si="39"/>
        <v>37012</v>
      </c>
      <c r="H427" s="89">
        <f>VLOOKUP($A427,[2]MENSAIS!$A$3:$M$1000,8,FALSE)</f>
        <v>0</v>
      </c>
      <c r="I427" s="90">
        <f>VLOOKUP($A427,[2]MENSAIS!$A$3:$M$1000,9,FALSE)</f>
        <v>0</v>
      </c>
      <c r="J427" s="58">
        <f t="shared" ca="1" si="41"/>
        <v>0</v>
      </c>
      <c r="K427" s="94">
        <f t="shared" si="42"/>
        <v>6.8520193321262024E-3</v>
      </c>
      <c r="L427" s="94">
        <f t="shared" si="43"/>
        <v>1.7221114077797806E-2</v>
      </c>
      <c r="M427" s="92">
        <v>425</v>
      </c>
      <c r="N427" s="93">
        <f t="shared" si="40"/>
        <v>37012</v>
      </c>
      <c r="O427" s="94">
        <f>IF(N427&gt;$N$2,1,IF(C427=C428,1*O428,C427*O428/VLOOKUP(N427,Moeda!A$3:D$99,4,1)))</f>
        <v>1.3179774367761881</v>
      </c>
    </row>
    <row r="428" spans="1:15" ht="20.100000000000001" customHeight="1" x14ac:dyDescent="0.2">
      <c r="A428" s="95">
        <v>37043</v>
      </c>
      <c r="B428" s="100">
        <f>VLOOKUP($A428,[2]MENSAIS!$A$3:$G$1000,2,FALSE)</f>
        <v>0.14579999999999593</v>
      </c>
      <c r="C428" s="101">
        <f>VLOOKUP($A428,[2]MENSAIS!$A$3:$G$1000,3,FALSE)</f>
        <v>1.001458</v>
      </c>
      <c r="D428" s="100">
        <f>VLOOKUP($A428,[2]MENSAIS!$A$3:$G$1000,4,FALSE)</f>
        <v>1.0083200095763123</v>
      </c>
      <c r="E428" s="101">
        <f>VLOOKUP($A428,[2]MENSAIS!$A$3:$G$1000,5,FALSE)</f>
        <v>1.3272523215274847</v>
      </c>
      <c r="F428" s="96">
        <f t="shared" ca="1" si="38"/>
        <v>0</v>
      </c>
      <c r="G428" s="93">
        <f t="shared" si="39"/>
        <v>37043</v>
      </c>
      <c r="H428" s="89">
        <f>VLOOKUP($A428,[2]MENSAIS!$A$3:$M$1000,8,FALSE)</f>
        <v>0</v>
      </c>
      <c r="I428" s="90">
        <f>VLOOKUP($A428,[2]MENSAIS!$A$3:$M$1000,9,FALSE)</f>
        <v>0</v>
      </c>
      <c r="J428" s="58">
        <f t="shared" ca="1" si="41"/>
        <v>0</v>
      </c>
      <c r="K428" s="94">
        <f t="shared" si="42"/>
        <v>8.3200095763122928E-3</v>
      </c>
      <c r="L428" s="94">
        <f t="shared" si="43"/>
        <v>1.652885072157928E-2</v>
      </c>
      <c r="M428" s="92">
        <v>426</v>
      </c>
      <c r="N428" s="93">
        <f t="shared" si="40"/>
        <v>37043</v>
      </c>
      <c r="O428" s="94">
        <f>IF(N428&gt;$N$2,1,IF(C428=C429,1*O429,C428*O429/VLOOKUP(N428,Moeda!A$3:D$99,4,1)))</f>
        <v>1.3155738832914146</v>
      </c>
    </row>
    <row r="429" spans="1:15" ht="20.100000000000001" customHeight="1" x14ac:dyDescent="0.2">
      <c r="A429" s="95">
        <v>37073</v>
      </c>
      <c r="B429" s="100">
        <f>VLOOKUP($A429,[2]MENSAIS!$A$3:$G$1000,2,FALSE)</f>
        <v>0.24409999999999155</v>
      </c>
      <c r="C429" s="101">
        <f>VLOOKUP($A429,[2]MENSAIS!$A$3:$G$1000,3,FALSE)</f>
        <v>1.0024409999999999</v>
      </c>
      <c r="D429" s="100">
        <f>VLOOKUP($A429,[2]MENSAIS!$A$3:$G$1000,4,FALSE)</f>
        <v>1.0107813187196879</v>
      </c>
      <c r="E429" s="101">
        <f>VLOOKUP($A429,[2]MENSAIS!$A$3:$G$1000,5,FALSE)</f>
        <v>1.3253200049602527</v>
      </c>
      <c r="F429" s="96">
        <f t="shared" ca="1" si="38"/>
        <v>0</v>
      </c>
      <c r="G429" s="93">
        <f t="shared" si="39"/>
        <v>37073</v>
      </c>
      <c r="H429" s="89">
        <f>VLOOKUP($A429,[2]MENSAIS!$A$3:$M$1000,8,FALSE)</f>
        <v>0</v>
      </c>
      <c r="I429" s="90">
        <f>VLOOKUP($A429,[2]MENSAIS!$A$3:$M$1000,9,FALSE)</f>
        <v>0</v>
      </c>
      <c r="J429" s="58">
        <f t="shared" ca="1" si="41"/>
        <v>0</v>
      </c>
      <c r="K429" s="94">
        <f t="shared" si="42"/>
        <v>1.0781318719687905E-2</v>
      </c>
      <c r="L429" s="94">
        <f t="shared" si="43"/>
        <v>1.7436223807959506E-2</v>
      </c>
      <c r="M429" s="92">
        <v>427</v>
      </c>
      <c r="N429" s="93">
        <f t="shared" si="40"/>
        <v>37073</v>
      </c>
      <c r="O429" s="94">
        <f>IF(N429&gt;$N$2,1,IF(C429=C430,1*O430,C429*O430/VLOOKUP(N429,Moeda!A$3:D$99,4,1)))</f>
        <v>1.3136585690976703</v>
      </c>
    </row>
    <row r="430" spans="1:15" ht="20.100000000000001" customHeight="1" x14ac:dyDescent="0.2">
      <c r="A430" s="95">
        <v>37104</v>
      </c>
      <c r="B430" s="100">
        <f>VLOOKUP($A430,[2]MENSAIS!$A$3:$G$1000,2,FALSE)</f>
        <v>0.34359999999999946</v>
      </c>
      <c r="C430" s="101">
        <f>VLOOKUP($A430,[2]MENSAIS!$A$3:$G$1000,3,FALSE)</f>
        <v>1.003436</v>
      </c>
      <c r="D430" s="100">
        <f>VLOOKUP($A430,[2]MENSAIS!$A$3:$G$1000,4,FALSE)</f>
        <v>1.0142543633308088</v>
      </c>
      <c r="E430" s="101">
        <f>VLOOKUP($A430,[2]MENSAIS!$A$3:$G$1000,5,FALSE)</f>
        <v>1.3220927764928339</v>
      </c>
      <c r="F430" s="96">
        <f t="shared" ca="1" si="38"/>
        <v>0</v>
      </c>
      <c r="G430" s="93">
        <f t="shared" si="39"/>
        <v>37104</v>
      </c>
      <c r="H430" s="89">
        <f>VLOOKUP($A430,[2]MENSAIS!$A$3:$M$1000,8,FALSE)</f>
        <v>0</v>
      </c>
      <c r="I430" s="90">
        <f>VLOOKUP($A430,[2]MENSAIS!$A$3:$M$1000,9,FALSE)</f>
        <v>0</v>
      </c>
      <c r="J430" s="58">
        <f t="shared" ca="1" si="41"/>
        <v>0</v>
      </c>
      <c r="K430" s="94">
        <f t="shared" si="42"/>
        <v>1.4254363330808761E-2</v>
      </c>
      <c r="L430" s="94">
        <f t="shared" si="43"/>
        <v>1.8868925099637224E-2</v>
      </c>
      <c r="M430" s="92">
        <v>428</v>
      </c>
      <c r="N430" s="93">
        <f t="shared" si="40"/>
        <v>37104</v>
      </c>
      <c r="O430" s="94">
        <f>IF(N430&gt;$N$2,1,IF(C430=C431,1*O431,C430*O431/VLOOKUP(N430,Moeda!A$3:D$99,4,1)))</f>
        <v>1.3104597368799464</v>
      </c>
    </row>
    <row r="431" spans="1:15" ht="20.100000000000001" customHeight="1" x14ac:dyDescent="0.2">
      <c r="A431" s="95">
        <v>37135</v>
      </c>
      <c r="B431" s="100">
        <f>VLOOKUP($A431,[2]MENSAIS!$A$3:$G$1000,2,FALSE)</f>
        <v>0.16270000000000451</v>
      </c>
      <c r="C431" s="101">
        <f>VLOOKUP($A431,[2]MENSAIS!$A$3:$G$1000,3,FALSE)</f>
        <v>1.001627</v>
      </c>
      <c r="D431" s="100">
        <f>VLOOKUP($A431,[2]MENSAIS!$A$3:$G$1000,4,FALSE)</f>
        <v>1.0159045551799479</v>
      </c>
      <c r="E431" s="101">
        <f>VLOOKUP($A431,[2]MENSAIS!$A$3:$G$1000,5,FALSE)</f>
        <v>1.3175656210190125</v>
      </c>
      <c r="F431" s="96">
        <f t="shared" ca="1" si="38"/>
        <v>0</v>
      </c>
      <c r="G431" s="93">
        <f t="shared" si="39"/>
        <v>37135</v>
      </c>
      <c r="H431" s="89">
        <f>VLOOKUP($A431,[2]MENSAIS!$A$3:$M$1000,8,FALSE)</f>
        <v>0</v>
      </c>
      <c r="I431" s="90">
        <f>VLOOKUP($A431,[2]MENSAIS!$A$3:$M$1000,9,FALSE)</f>
        <v>0</v>
      </c>
      <c r="J431" s="58">
        <f t="shared" ca="1" si="41"/>
        <v>0</v>
      </c>
      <c r="K431" s="94">
        <f t="shared" si="42"/>
        <v>1.5904555179947932E-2</v>
      </c>
      <c r="L431" s="94">
        <f t="shared" si="43"/>
        <v>1.9468416624317753E-2</v>
      </c>
      <c r="M431" s="92">
        <v>429</v>
      </c>
      <c r="N431" s="93">
        <f t="shared" si="40"/>
        <v>37135</v>
      </c>
      <c r="O431" s="94">
        <f>IF(N431&gt;$N$2,1,IF(C431=C432,1*O432,C431*O432/VLOOKUP(N431,Moeda!A$3:D$99,4,1)))</f>
        <v>1.3059724156597396</v>
      </c>
    </row>
    <row r="432" spans="1:15" ht="20.100000000000001" customHeight="1" x14ac:dyDescent="0.2">
      <c r="A432" s="95">
        <v>37165</v>
      </c>
      <c r="B432" s="100">
        <f>VLOOKUP($A432,[2]MENSAIS!$A$3:$G$1000,2,FALSE)</f>
        <v>0.29129999999999434</v>
      </c>
      <c r="C432" s="101">
        <f>VLOOKUP($A432,[2]MENSAIS!$A$3:$G$1000,3,FALSE)</f>
        <v>1.0029129999999999</v>
      </c>
      <c r="D432" s="100">
        <f>VLOOKUP($A432,[2]MENSAIS!$A$3:$G$1000,4,FALSE)</f>
        <v>1.0188638851491871</v>
      </c>
      <c r="E432" s="101">
        <f>VLOOKUP($A432,[2]MENSAIS!$A$3:$G$1000,5,FALSE)</f>
        <v>1.3154254238544014</v>
      </c>
      <c r="F432" s="96">
        <f t="shared" ca="1" si="38"/>
        <v>0</v>
      </c>
      <c r="G432" s="93">
        <f t="shared" si="39"/>
        <v>37165</v>
      </c>
      <c r="H432" s="89">
        <f>VLOOKUP($A432,[2]MENSAIS!$A$3:$M$1000,8,FALSE)</f>
        <v>0</v>
      </c>
      <c r="I432" s="90">
        <f>VLOOKUP($A432,[2]MENSAIS!$A$3:$M$1000,9,FALSE)</f>
        <v>0</v>
      </c>
      <c r="J432" s="58">
        <f t="shared" ca="1" si="41"/>
        <v>0</v>
      </c>
      <c r="K432" s="94">
        <f t="shared" si="42"/>
        <v>1.8863885149187132E-2</v>
      </c>
      <c r="L432" s="94">
        <f t="shared" si="43"/>
        <v>2.1094367933743641E-2</v>
      </c>
      <c r="M432" s="92">
        <v>430</v>
      </c>
      <c r="N432" s="93">
        <f t="shared" si="40"/>
        <v>37165</v>
      </c>
      <c r="O432" s="94">
        <f>IF(N432&gt;$N$2,1,IF(C432=C433,1*O433,C432*O433/VLOOKUP(N432,Moeda!A$3:D$99,4,1)))</f>
        <v>1.3038510500013873</v>
      </c>
    </row>
    <row r="433" spans="1:15" ht="20.100000000000001" customHeight="1" x14ac:dyDescent="0.2">
      <c r="A433" s="95">
        <v>37196</v>
      </c>
      <c r="B433" s="100">
        <f>VLOOKUP($A433,[2]MENSAIS!$A$3:$G$1000,2,FALSE)</f>
        <v>0.19279999999999298</v>
      </c>
      <c r="C433" s="101">
        <f>VLOOKUP($A433,[2]MENSAIS!$A$3:$G$1000,3,FALSE)</f>
        <v>1.0019279999999999</v>
      </c>
      <c r="D433" s="100">
        <f>VLOOKUP($A433,[2]MENSAIS!$A$3:$G$1000,4,FALSE)</f>
        <v>1.0208282547197547</v>
      </c>
      <c r="E433" s="101">
        <f>VLOOKUP($A433,[2]MENSAIS!$A$3:$G$1000,5,FALSE)</f>
        <v>1.3116047193070601</v>
      </c>
      <c r="F433" s="96">
        <f t="shared" ca="1" si="38"/>
        <v>0</v>
      </c>
      <c r="G433" s="93">
        <f t="shared" si="39"/>
        <v>37196</v>
      </c>
      <c r="H433" s="89">
        <f>VLOOKUP($A433,[2]MENSAIS!$A$3:$M$1000,8,FALSE)</f>
        <v>0</v>
      </c>
      <c r="I433" s="90">
        <f>VLOOKUP($A433,[2]MENSAIS!$A$3:$M$1000,9,FALSE)</f>
        <v>0</v>
      </c>
      <c r="J433" s="58">
        <f t="shared" ca="1" si="41"/>
        <v>0</v>
      </c>
      <c r="K433" s="94">
        <f t="shared" si="42"/>
        <v>2.0828254719754691E-2</v>
      </c>
      <c r="L433" s="94">
        <f t="shared" si="43"/>
        <v>2.1839895520182173E-2</v>
      </c>
      <c r="M433" s="92">
        <v>431</v>
      </c>
      <c r="N433" s="93">
        <f t="shared" si="40"/>
        <v>37196</v>
      </c>
      <c r="O433" s="94">
        <f>IF(N433&gt;$N$2,1,IF(C433=C434,1*O434,C433*O434/VLOOKUP(N433,Moeda!A$3:D$99,4,1)))</f>
        <v>1.3000639636752016</v>
      </c>
    </row>
    <row r="434" spans="1:15" ht="20.100000000000001" customHeight="1" x14ac:dyDescent="0.2">
      <c r="A434" s="95">
        <v>37226</v>
      </c>
      <c r="B434" s="100">
        <f>VLOOKUP($A434,[2]MENSAIS!$A$3:$G$1000,2,FALSE)</f>
        <v>0.1983000000000068</v>
      </c>
      <c r="C434" s="101">
        <f>VLOOKUP($A434,[2]MENSAIS!$A$3:$G$1000,3,FALSE)</f>
        <v>1.0019830000000001</v>
      </c>
      <c r="D434" s="100">
        <f>VLOOKUP($A434,[2]MENSAIS!$A$3:$G$1000,4,FALSE)</f>
        <v>1.022852557148864</v>
      </c>
      <c r="E434" s="101">
        <f>VLOOKUP($A434,[2]MENSAIS!$A$3:$G$1000,5,FALSE)</f>
        <v>1.3090808115024835</v>
      </c>
      <c r="F434" s="96">
        <f t="shared" ca="1" si="38"/>
        <v>0</v>
      </c>
      <c r="G434" s="93">
        <f t="shared" si="39"/>
        <v>37226</v>
      </c>
      <c r="H434" s="89">
        <f>VLOOKUP($A434,[2]MENSAIS!$A$3:$M$1000,8,FALSE)</f>
        <v>0</v>
      </c>
      <c r="I434" s="90">
        <f>VLOOKUP($A434,[2]MENSAIS!$A$3:$M$1000,9,FALSE)</f>
        <v>0</v>
      </c>
      <c r="J434" s="58">
        <f t="shared" ca="1" si="41"/>
        <v>0</v>
      </c>
      <c r="K434" s="94">
        <f t="shared" si="42"/>
        <v>2.2852557148864028E-2</v>
      </c>
      <c r="L434" s="94">
        <f t="shared" si="43"/>
        <v>2.2852557148864028E-2</v>
      </c>
      <c r="M434" s="92">
        <v>432</v>
      </c>
      <c r="N434" s="93">
        <f t="shared" si="40"/>
        <v>37226</v>
      </c>
      <c r="O434" s="94">
        <f>IF(N434&gt;$N$2,1,IF(C434=C435,1*O435,C434*O435/VLOOKUP(N434,Moeda!A$3:D$99,4,1)))</f>
        <v>1.2975622636309212</v>
      </c>
    </row>
    <row r="435" spans="1:15" ht="20.100000000000001" customHeight="1" x14ac:dyDescent="0.2">
      <c r="A435" s="95">
        <v>37257</v>
      </c>
      <c r="B435" s="100">
        <f>VLOOKUP($A435,[2]MENSAIS!$A$3:$G$1000,2,FALSE)</f>
        <v>0.259100000000001</v>
      </c>
      <c r="C435" s="101">
        <f>VLOOKUP($A435,[2]MENSAIS!$A$3:$G$1000,3,FALSE)</f>
        <v>1.002591</v>
      </c>
      <c r="D435" s="100">
        <f>VLOOKUP($A435,[2]MENSAIS!$A$3:$G$1000,4,FALSE)</f>
        <v>1.002591</v>
      </c>
      <c r="E435" s="101">
        <f>VLOOKUP($A435,[2]MENSAIS!$A$3:$G$1000,5,FALSE)</f>
        <v>1.3064900417496936</v>
      </c>
      <c r="F435" s="96">
        <f t="shared" ca="1" si="38"/>
        <v>0</v>
      </c>
      <c r="G435" s="93">
        <f t="shared" si="39"/>
        <v>37257</v>
      </c>
      <c r="H435" s="89">
        <f>VLOOKUP($A435,[2]MENSAIS!$A$3:$M$1000,8,FALSE)</f>
        <v>0</v>
      </c>
      <c r="I435" s="90">
        <f>VLOOKUP($A435,[2]MENSAIS!$A$3:$M$1000,9,FALSE)</f>
        <v>0</v>
      </c>
      <c r="J435" s="58">
        <f t="shared" ca="1" si="41"/>
        <v>0</v>
      </c>
      <c r="K435" s="94">
        <f t="shared" si="42"/>
        <v>2.59100000000001E-3</v>
      </c>
      <c r="L435" s="94">
        <f t="shared" si="43"/>
        <v>2.4100774164605987E-2</v>
      </c>
      <c r="M435" s="92">
        <v>433</v>
      </c>
      <c r="N435" s="93">
        <f t="shared" si="40"/>
        <v>37257</v>
      </c>
      <c r="O435" s="94">
        <f>IF(N435&gt;$N$2,1,IF(C435=C436,1*O436,C435*O436/VLOOKUP(N435,Moeda!A$3:D$99,4,1)))</f>
        <v>1.2949942899539424</v>
      </c>
    </row>
    <row r="436" spans="1:15" ht="20.100000000000001" customHeight="1" x14ac:dyDescent="0.2">
      <c r="A436" s="95">
        <v>37288</v>
      </c>
      <c r="B436" s="100">
        <f>VLOOKUP($A436,[2]MENSAIS!$A$3:$G$1000,2,FALSE)</f>
        <v>0.11710000000000331</v>
      </c>
      <c r="C436" s="101">
        <f>VLOOKUP($A436,[2]MENSAIS!$A$3:$G$1000,3,FALSE)</f>
        <v>1.001171</v>
      </c>
      <c r="D436" s="100">
        <f>VLOOKUP($A436,[2]MENSAIS!$A$3:$G$1000,4,FALSE)</f>
        <v>1.003765034061</v>
      </c>
      <c r="E436" s="101">
        <f>VLOOKUP($A436,[2]MENSAIS!$A$3:$G$1000,5,FALSE)</f>
        <v>1.3031136742197902</v>
      </c>
      <c r="F436" s="96">
        <f t="shared" ca="1" si="38"/>
        <v>0</v>
      </c>
      <c r="G436" s="93">
        <f t="shared" si="39"/>
        <v>37288</v>
      </c>
      <c r="H436" s="89">
        <f>VLOOKUP($A436,[2]MENSAIS!$A$3:$M$1000,8,FALSE)</f>
        <v>0</v>
      </c>
      <c r="I436" s="90">
        <f>VLOOKUP($A436,[2]MENSAIS!$A$3:$M$1000,9,FALSE)</f>
        <v>0</v>
      </c>
      <c r="J436" s="58">
        <f t="shared" ca="1" si="41"/>
        <v>0</v>
      </c>
      <c r="K436" s="94">
        <f t="shared" si="42"/>
        <v>3.7650340610000388E-3</v>
      </c>
      <c r="L436" s="94">
        <f t="shared" si="43"/>
        <v>2.4922824571710356E-2</v>
      </c>
      <c r="M436" s="92">
        <v>434</v>
      </c>
      <c r="N436" s="93">
        <f t="shared" si="40"/>
        <v>37288</v>
      </c>
      <c r="O436" s="94">
        <f>IF(N436&gt;$N$2,1,IF(C436=C437,1*O437,C436*O437/VLOOKUP(N436,Moeda!A$3:D$99,4,1)))</f>
        <v>1.2916476309421712</v>
      </c>
    </row>
    <row r="437" spans="1:15" ht="20.100000000000001" customHeight="1" x14ac:dyDescent="0.2">
      <c r="A437" s="95">
        <v>37316</v>
      </c>
      <c r="B437" s="100">
        <f>VLOOKUP($A437,[2]MENSAIS!$A$3:$G$1000,2,FALSE)</f>
        <v>0.17579999999999263</v>
      </c>
      <c r="C437" s="101">
        <f>VLOOKUP($A437,[2]MENSAIS!$A$3:$G$1000,3,FALSE)</f>
        <v>1.0017579999999999</v>
      </c>
      <c r="D437" s="100">
        <f>VLOOKUP($A437,[2]MENSAIS!$A$3:$G$1000,4,FALSE)</f>
        <v>1.0055296529908793</v>
      </c>
      <c r="E437" s="101">
        <f>VLOOKUP($A437,[2]MENSAIS!$A$3:$G$1000,5,FALSE)</f>
        <v>1.301589512900184</v>
      </c>
      <c r="F437" s="96">
        <f t="shared" ca="1" si="38"/>
        <v>0</v>
      </c>
      <c r="G437" s="93">
        <f t="shared" si="39"/>
        <v>37316</v>
      </c>
      <c r="H437" s="89">
        <f>VLOOKUP($A437,[2]MENSAIS!$A$3:$M$1000,8,FALSE)</f>
        <v>0</v>
      </c>
      <c r="I437" s="90">
        <f>VLOOKUP($A437,[2]MENSAIS!$A$3:$M$1000,9,FALSE)</f>
        <v>0</v>
      </c>
      <c r="J437" s="58">
        <f t="shared" ca="1" si="41"/>
        <v>0</v>
      </c>
      <c r="K437" s="94">
        <f t="shared" si="42"/>
        <v>5.5296529908792635E-3</v>
      </c>
      <c r="L437" s="94">
        <f t="shared" si="43"/>
        <v>2.4957611974263827E-2</v>
      </c>
      <c r="M437" s="92">
        <v>435</v>
      </c>
      <c r="N437" s="93">
        <f t="shared" si="40"/>
        <v>37316</v>
      </c>
      <c r="O437" s="94">
        <f>IF(N437&gt;$N$2,1,IF(C437=C438,1*O438,C437*O438/VLOOKUP(N437,Moeda!A$3:D$99,4,1)))</f>
        <v>1.2901368806549243</v>
      </c>
    </row>
    <row r="438" spans="1:15" ht="20.100000000000001" customHeight="1" x14ac:dyDescent="0.2">
      <c r="A438" s="95">
        <v>37347</v>
      </c>
      <c r="B438" s="100">
        <f>VLOOKUP($A438,[2]MENSAIS!$A$3:$G$1000,2,FALSE)</f>
        <v>0.23569999999999425</v>
      </c>
      <c r="C438" s="101">
        <f>VLOOKUP($A438,[2]MENSAIS!$A$3:$G$1000,3,FALSE)</f>
        <v>1.0023569999999999</v>
      </c>
      <c r="D438" s="100">
        <f>VLOOKUP($A438,[2]MENSAIS!$A$3:$G$1000,4,FALSE)</f>
        <v>1.0078996863829788</v>
      </c>
      <c r="E438" s="101">
        <f>VLOOKUP($A438,[2]MENSAIS!$A$3:$G$1000,5,FALSE)</f>
        <v>1.2993053341227963</v>
      </c>
      <c r="F438" s="96">
        <f t="shared" ca="1" si="38"/>
        <v>0</v>
      </c>
      <c r="G438" s="93">
        <f t="shared" si="39"/>
        <v>37347</v>
      </c>
      <c r="H438" s="89">
        <f>VLOOKUP($A438,[2]MENSAIS!$A$3:$M$1000,8,FALSE)</f>
        <v>0</v>
      </c>
      <c r="I438" s="90">
        <f>VLOOKUP($A438,[2]MENSAIS!$A$3:$M$1000,9,FALSE)</f>
        <v>0</v>
      </c>
      <c r="J438" s="58">
        <f t="shared" ca="1" si="41"/>
        <v>0</v>
      </c>
      <c r="K438" s="94">
        <f t="shared" si="42"/>
        <v>7.8996863829787767E-3</v>
      </c>
      <c r="L438" s="94">
        <f t="shared" si="43"/>
        <v>2.5787569483265882E-2</v>
      </c>
      <c r="M438" s="92">
        <v>436</v>
      </c>
      <c r="N438" s="93">
        <f t="shared" si="40"/>
        <v>37347</v>
      </c>
      <c r="O438" s="94">
        <f>IF(N438&gt;$N$2,1,IF(C438=C439,1*O439,C438*O439/VLOOKUP(N438,Moeda!A$3:D$99,4,1)))</f>
        <v>1.2878728002720461</v>
      </c>
    </row>
    <row r="439" spans="1:15" ht="20.100000000000001" customHeight="1" x14ac:dyDescent="0.2">
      <c r="A439" s="95">
        <v>37377</v>
      </c>
      <c r="B439" s="100">
        <f>VLOOKUP($A439,[2]MENSAIS!$A$3:$G$1000,2,FALSE)</f>
        <v>0.21020000000000483</v>
      </c>
      <c r="C439" s="101">
        <f>VLOOKUP($A439,[2]MENSAIS!$A$3:$G$1000,3,FALSE)</f>
        <v>1.002102</v>
      </c>
      <c r="D439" s="100">
        <f>VLOOKUP($A439,[2]MENSAIS!$A$3:$G$1000,4,FALSE)</f>
        <v>1.0100182915237559</v>
      </c>
      <c r="E439" s="101">
        <f>VLOOKUP($A439,[2]MENSAIS!$A$3:$G$1000,5,FALSE)</f>
        <v>1.296250072701439</v>
      </c>
      <c r="F439" s="96">
        <f t="shared" ca="1" si="38"/>
        <v>0</v>
      </c>
      <c r="G439" s="93">
        <f t="shared" si="39"/>
        <v>37377</v>
      </c>
      <c r="H439" s="89">
        <f>VLOOKUP($A439,[2]MENSAIS!$A$3:$M$1000,8,FALSE)</f>
        <v>0</v>
      </c>
      <c r="I439" s="90">
        <f>VLOOKUP($A439,[2]MENSAIS!$A$3:$M$1000,9,FALSE)</f>
        <v>0</v>
      </c>
      <c r="J439" s="58">
        <f t="shared" ca="1" si="41"/>
        <v>0</v>
      </c>
      <c r="K439" s="94">
        <f t="shared" si="42"/>
        <v>1.0018291523755884E-2</v>
      </c>
      <c r="L439" s="94">
        <f t="shared" si="43"/>
        <v>2.6069146623438622E-2</v>
      </c>
      <c r="M439" s="92">
        <v>437</v>
      </c>
      <c r="N439" s="93">
        <f t="shared" si="40"/>
        <v>37377</v>
      </c>
      <c r="O439" s="94">
        <f>IF(N439&gt;$N$2,1,IF(C439=C440,1*O440,C439*O440/VLOOKUP(N439,Moeda!A$3:D$99,4,1)))</f>
        <v>1.2848444219694641</v>
      </c>
    </row>
    <row r="440" spans="1:15" ht="20.100000000000001" customHeight="1" x14ac:dyDescent="0.2">
      <c r="A440" s="95">
        <v>37408</v>
      </c>
      <c r="B440" s="100">
        <f>VLOOKUP($A440,[2]MENSAIS!$A$3:$G$1000,2,FALSE)</f>
        <v>0.15819999999999723</v>
      </c>
      <c r="C440" s="101">
        <f>VLOOKUP($A440,[2]MENSAIS!$A$3:$G$1000,3,FALSE)</f>
        <v>1.001582</v>
      </c>
      <c r="D440" s="100">
        <f>VLOOKUP($A440,[2]MENSAIS!$A$3:$G$1000,4,FALSE)</f>
        <v>1.0116161404609465</v>
      </c>
      <c r="E440" s="101">
        <f>VLOOKUP($A440,[2]MENSAIS!$A$3:$G$1000,5,FALSE)</f>
        <v>1.293531070391476</v>
      </c>
      <c r="F440" s="96">
        <f t="shared" ca="1" si="38"/>
        <v>0</v>
      </c>
      <c r="G440" s="93">
        <f t="shared" si="39"/>
        <v>37408</v>
      </c>
      <c r="H440" s="89">
        <f>VLOOKUP($A440,[2]MENSAIS!$A$3:$M$1000,8,FALSE)</f>
        <v>0</v>
      </c>
      <c r="I440" s="90">
        <f>VLOOKUP($A440,[2]MENSAIS!$A$3:$M$1000,9,FALSE)</f>
        <v>0</v>
      </c>
      <c r="J440" s="58">
        <f t="shared" ca="1" si="41"/>
        <v>0</v>
      </c>
      <c r="K440" s="94">
        <f t="shared" si="42"/>
        <v>1.16161404609465E-2</v>
      </c>
      <c r="L440" s="94">
        <f t="shared" si="43"/>
        <v>2.6196193962599423E-2</v>
      </c>
      <c r="M440" s="92">
        <v>438</v>
      </c>
      <c r="N440" s="93">
        <f t="shared" si="40"/>
        <v>37408</v>
      </c>
      <c r="O440" s="94">
        <f>IF(N440&gt;$N$2,1,IF(C440=C441,1*O441,C440*O441/VLOOKUP(N440,Moeda!A$3:D$99,4,1)))</f>
        <v>1.2821493440482745</v>
      </c>
    </row>
    <row r="441" spans="1:15" ht="20.100000000000001" customHeight="1" x14ac:dyDescent="0.2">
      <c r="A441" s="95">
        <v>37438</v>
      </c>
      <c r="B441" s="100">
        <f>VLOOKUP($A441,[2]MENSAIS!$A$3:$G$1000,2,FALSE)</f>
        <v>0.26559999999999917</v>
      </c>
      <c r="C441" s="101">
        <f>VLOOKUP($A441,[2]MENSAIS!$A$3:$G$1000,3,FALSE)</f>
        <v>1.002656</v>
      </c>
      <c r="D441" s="100">
        <f>VLOOKUP($A441,[2]MENSAIS!$A$3:$G$1000,4,FALSE)</f>
        <v>1.0143029929300107</v>
      </c>
      <c r="E441" s="101">
        <f>VLOOKUP($A441,[2]MENSAIS!$A$3:$G$1000,5,FALSE)</f>
        <v>1.291487936475971</v>
      </c>
      <c r="F441" s="96">
        <f t="shared" ca="1" si="38"/>
        <v>0</v>
      </c>
      <c r="G441" s="93">
        <f t="shared" si="39"/>
        <v>37438</v>
      </c>
      <c r="H441" s="89">
        <f>VLOOKUP($A441,[2]MENSAIS!$A$3:$M$1000,8,FALSE)</f>
        <v>0</v>
      </c>
      <c r="I441" s="90">
        <f>VLOOKUP($A441,[2]MENSAIS!$A$3:$M$1000,9,FALSE)</f>
        <v>0</v>
      </c>
      <c r="J441" s="58">
        <f t="shared" ca="1" si="41"/>
        <v>0</v>
      </c>
      <c r="K441" s="94">
        <f t="shared" si="42"/>
        <v>1.4302992930010694E-2</v>
      </c>
      <c r="L441" s="94">
        <f t="shared" si="43"/>
        <v>2.6416288892576967E-2</v>
      </c>
      <c r="M441" s="92">
        <v>439</v>
      </c>
      <c r="N441" s="93">
        <f t="shared" si="40"/>
        <v>37438</v>
      </c>
      <c r="O441" s="94">
        <f>IF(N441&gt;$N$2,1,IF(C441=C442,1*O442,C441*O442/VLOOKUP(N441,Moeda!A$3:D$99,4,1)))</f>
        <v>1.2801241875835174</v>
      </c>
    </row>
    <row r="442" spans="1:15" ht="20.100000000000001" customHeight="1" x14ac:dyDescent="0.2">
      <c r="A442" s="95">
        <v>37469</v>
      </c>
      <c r="B442" s="100">
        <f>VLOOKUP($A442,[2]MENSAIS!$A$3:$G$1000,2,FALSE)</f>
        <v>0.24809999999999555</v>
      </c>
      <c r="C442" s="101">
        <f>VLOOKUP($A442,[2]MENSAIS!$A$3:$G$1000,3,FALSE)</f>
        <v>1.002481</v>
      </c>
      <c r="D442" s="100">
        <f>VLOOKUP($A442,[2]MENSAIS!$A$3:$G$1000,4,FALSE)</f>
        <v>1.0168194786554701</v>
      </c>
      <c r="E442" s="101">
        <f>VLOOKUP($A442,[2]MENSAIS!$A$3:$G$1000,5,FALSE)</f>
        <v>1.2880668309729071</v>
      </c>
      <c r="F442" s="96">
        <f t="shared" ca="1" si="38"/>
        <v>0</v>
      </c>
      <c r="G442" s="93">
        <f t="shared" si="39"/>
        <v>37469</v>
      </c>
      <c r="H442" s="89">
        <f>VLOOKUP($A442,[2]MENSAIS!$A$3:$M$1000,8,FALSE)</f>
        <v>0</v>
      </c>
      <c r="I442" s="90">
        <f>VLOOKUP($A442,[2]MENSAIS!$A$3:$M$1000,9,FALSE)</f>
        <v>0</v>
      </c>
      <c r="J442" s="58">
        <f t="shared" ca="1" si="41"/>
        <v>0</v>
      </c>
      <c r="K442" s="94">
        <f t="shared" si="42"/>
        <v>1.6819478655470066E-2</v>
      </c>
      <c r="L442" s="94">
        <f t="shared" si="43"/>
        <v>2.5439417865533942E-2</v>
      </c>
      <c r="M442" s="92">
        <v>440</v>
      </c>
      <c r="N442" s="93">
        <f t="shared" si="40"/>
        <v>37469</v>
      </c>
      <c r="O442" s="94">
        <f>IF(N442&gt;$N$2,1,IF(C442=C443,1*O443,C442*O443/VLOOKUP(N442,Moeda!A$3:D$99,4,1)))</f>
        <v>1.2767331842461596</v>
      </c>
    </row>
    <row r="443" spans="1:15" ht="20.100000000000001" customHeight="1" x14ac:dyDescent="0.2">
      <c r="A443" s="95">
        <v>37500</v>
      </c>
      <c r="B443" s="100">
        <f>VLOOKUP($A443,[2]MENSAIS!$A$3:$G$1000,2,FALSE)</f>
        <v>0.1954999999999929</v>
      </c>
      <c r="C443" s="101">
        <f>VLOOKUP($A443,[2]MENSAIS!$A$3:$G$1000,3,FALSE)</f>
        <v>1.0019549999999999</v>
      </c>
      <c r="D443" s="100">
        <f>VLOOKUP($A443,[2]MENSAIS!$A$3:$G$1000,4,FALSE)</f>
        <v>1.0188073607362413</v>
      </c>
      <c r="E443" s="101">
        <f>VLOOKUP($A443,[2]MENSAIS!$A$3:$G$1000,5,FALSE)</f>
        <v>1.2848790460596331</v>
      </c>
      <c r="F443" s="96">
        <f t="shared" ca="1" si="38"/>
        <v>0</v>
      </c>
      <c r="G443" s="93">
        <f t="shared" si="39"/>
        <v>37500</v>
      </c>
      <c r="H443" s="89">
        <f>VLOOKUP($A443,[2]MENSAIS!$A$3:$M$1000,8,FALSE)</f>
        <v>0</v>
      </c>
      <c r="I443" s="90">
        <f>VLOOKUP($A443,[2]MENSAIS!$A$3:$M$1000,9,FALSE)</f>
        <v>0</v>
      </c>
      <c r="J443" s="58">
        <f t="shared" ca="1" si="41"/>
        <v>0</v>
      </c>
      <c r="K443" s="94">
        <f t="shared" si="42"/>
        <v>1.8807360736241341E-2</v>
      </c>
      <c r="L443" s="94">
        <f t="shared" si="43"/>
        <v>2.5775215651595795E-2</v>
      </c>
      <c r="M443" s="92">
        <v>441</v>
      </c>
      <c r="N443" s="93">
        <f t="shared" si="40"/>
        <v>37500</v>
      </c>
      <c r="O443" s="94">
        <f>IF(N443&gt;$N$2,1,IF(C443=C444,1*O444,C443*O444/VLOOKUP(N443,Moeda!A$3:D$99,4,1)))</f>
        <v>1.2735734485203805</v>
      </c>
    </row>
    <row r="444" spans="1:15" ht="20.100000000000001" customHeight="1" x14ac:dyDescent="0.2">
      <c r="A444" s="95">
        <v>37530</v>
      </c>
      <c r="B444" s="100">
        <f>VLOOKUP($A444,[2]MENSAIS!$A$3:$G$1000,2,FALSE)</f>
        <v>0.27680000000001037</v>
      </c>
      <c r="C444" s="101">
        <f>VLOOKUP($A444,[2]MENSAIS!$A$3:$G$1000,3,FALSE)</f>
        <v>1.0027680000000001</v>
      </c>
      <c r="D444" s="100">
        <f>VLOOKUP($A444,[2]MENSAIS!$A$3:$G$1000,4,FALSE)</f>
        <v>1.0216274195107593</v>
      </c>
      <c r="E444" s="101">
        <f>VLOOKUP($A444,[2]MENSAIS!$A$3:$G$1000,5,FALSE)</f>
        <v>1.2823720087824635</v>
      </c>
      <c r="F444" s="96">
        <f t="shared" ca="1" si="38"/>
        <v>0</v>
      </c>
      <c r="G444" s="93">
        <f t="shared" si="39"/>
        <v>37530</v>
      </c>
      <c r="H444" s="89">
        <f>VLOOKUP($A444,[2]MENSAIS!$A$3:$M$1000,8,FALSE)</f>
        <v>0</v>
      </c>
      <c r="I444" s="90">
        <f>VLOOKUP($A444,[2]MENSAIS!$A$3:$M$1000,9,FALSE)</f>
        <v>0</v>
      </c>
      <c r="J444" s="58">
        <f t="shared" ca="1" si="41"/>
        <v>0</v>
      </c>
      <c r="K444" s="94">
        <f t="shared" si="42"/>
        <v>2.1627419510759305E-2</v>
      </c>
      <c r="L444" s="94">
        <f t="shared" si="43"/>
        <v>2.5626910258935265E-2</v>
      </c>
      <c r="M444" s="92">
        <v>442</v>
      </c>
      <c r="N444" s="93">
        <f t="shared" si="40"/>
        <v>37530</v>
      </c>
      <c r="O444" s="94">
        <f>IF(N444&gt;$N$2,1,IF(C444=C445,1*O445,C444*O445/VLOOKUP(N444,Moeda!A$3:D$99,4,1)))</f>
        <v>1.2710884705604348</v>
      </c>
    </row>
    <row r="445" spans="1:15" ht="20.100000000000001" customHeight="1" x14ac:dyDescent="0.2">
      <c r="A445" s="95">
        <v>37561</v>
      </c>
      <c r="B445" s="100">
        <f>VLOOKUP($A445,[2]MENSAIS!$A$3:$G$1000,2,FALSE)</f>
        <v>0.26440000000000907</v>
      </c>
      <c r="C445" s="101">
        <f>VLOOKUP($A445,[2]MENSAIS!$A$3:$G$1000,3,FALSE)</f>
        <v>1.0026440000000001</v>
      </c>
      <c r="D445" s="100">
        <f>VLOOKUP($A445,[2]MENSAIS!$A$3:$G$1000,4,FALSE)</f>
        <v>1.0243286024079459</v>
      </c>
      <c r="E445" s="101">
        <f>VLOOKUP($A445,[2]MENSAIS!$A$3:$G$1000,5,FALSE)</f>
        <v>1.2788322012494051</v>
      </c>
      <c r="F445" s="96">
        <f t="shared" ca="1" si="38"/>
        <v>0</v>
      </c>
      <c r="G445" s="93">
        <f t="shared" si="39"/>
        <v>37561</v>
      </c>
      <c r="H445" s="89">
        <f>VLOOKUP($A445,[2]MENSAIS!$A$3:$M$1000,8,FALSE)</f>
        <v>0</v>
      </c>
      <c r="I445" s="90">
        <f>VLOOKUP($A445,[2]MENSAIS!$A$3:$M$1000,9,FALSE)</f>
        <v>0</v>
      </c>
      <c r="J445" s="58">
        <f t="shared" ca="1" si="41"/>
        <v>0</v>
      </c>
      <c r="K445" s="94">
        <f t="shared" si="42"/>
        <v>2.4328602407945876E-2</v>
      </c>
      <c r="L445" s="94">
        <f t="shared" si="43"/>
        <v>2.6359846026520417E-2</v>
      </c>
      <c r="M445" s="92">
        <v>443</v>
      </c>
      <c r="N445" s="93">
        <f t="shared" si="40"/>
        <v>37561</v>
      </c>
      <c r="O445" s="94">
        <f>IF(N445&gt;$N$2,1,IF(C445=C446,1*O446,C445*O446/VLOOKUP(N445,Moeda!A$3:D$99,4,1)))</f>
        <v>1.267579809647331</v>
      </c>
    </row>
    <row r="446" spans="1:15" ht="20.100000000000001" customHeight="1" x14ac:dyDescent="0.2">
      <c r="A446" s="95">
        <v>37591</v>
      </c>
      <c r="B446" s="100">
        <f>VLOOKUP($A446,[2]MENSAIS!$A$3:$G$1000,2,FALSE)</f>
        <v>0.36089999999999733</v>
      </c>
      <c r="C446" s="101">
        <f>VLOOKUP($A446,[2]MENSAIS!$A$3:$G$1000,3,FALSE)</f>
        <v>1.003609</v>
      </c>
      <c r="D446" s="100">
        <f>VLOOKUP($A446,[2]MENSAIS!$A$3:$G$1000,4,FALSE)</f>
        <v>1.0280254043340362</v>
      </c>
      <c r="E446" s="101">
        <f>VLOOKUP($A446,[2]MENSAIS!$A$3:$G$1000,5,FALSE)</f>
        <v>1.2754598853126384</v>
      </c>
      <c r="F446" s="96">
        <f t="shared" ca="1" si="38"/>
        <v>0</v>
      </c>
      <c r="G446" s="93">
        <f t="shared" si="39"/>
        <v>37591</v>
      </c>
      <c r="H446" s="89">
        <f>VLOOKUP($A446,[2]MENSAIS!$A$3:$M$1000,8,FALSE)</f>
        <v>0</v>
      </c>
      <c r="I446" s="90">
        <f>VLOOKUP($A446,[2]MENSAIS!$A$3:$M$1000,9,FALSE)</f>
        <v>0</v>
      </c>
      <c r="J446" s="58">
        <f t="shared" ca="1" si="41"/>
        <v>0</v>
      </c>
      <c r="K446" s="94">
        <f t="shared" si="42"/>
        <v>2.8025404334036219E-2</v>
      </c>
      <c r="L446" s="94">
        <f t="shared" si="43"/>
        <v>2.8025404334036219E-2</v>
      </c>
      <c r="M446" s="92">
        <v>444</v>
      </c>
      <c r="N446" s="93">
        <f t="shared" si="40"/>
        <v>37591</v>
      </c>
      <c r="O446" s="94">
        <f>IF(N446&gt;$N$2,1,IF(C446=C447,1*O447,C446*O447/VLOOKUP(N446,Moeda!A$3:D$99,4,1)))</f>
        <v>1.2642371665788963</v>
      </c>
    </row>
    <row r="447" spans="1:15" ht="20.100000000000001" customHeight="1" x14ac:dyDescent="0.2">
      <c r="A447" s="95">
        <v>37622</v>
      </c>
      <c r="B447" s="100">
        <f>VLOOKUP($A447,[2]MENSAIS!$A$3:$G$1000,2,FALSE)</f>
        <v>0.48779999999999379</v>
      </c>
      <c r="C447" s="101">
        <f>VLOOKUP($A447,[2]MENSAIS!$A$3:$G$1000,3,FALSE)</f>
        <v>1.0048779999999999</v>
      </c>
      <c r="D447" s="100">
        <f>VLOOKUP($A447,[2]MENSAIS!$A$3:$G$1000,4,FALSE)</f>
        <v>1.0048779999999999</v>
      </c>
      <c r="E447" s="101">
        <f>VLOOKUP($A447,[2]MENSAIS!$A$3:$G$1000,5,FALSE)</f>
        <v>1.2708733035600901</v>
      </c>
      <c r="F447" s="96">
        <f t="shared" ca="1" si="38"/>
        <v>0</v>
      </c>
      <c r="G447" s="93">
        <f t="shared" si="39"/>
        <v>37622</v>
      </c>
      <c r="H447" s="89" t="str">
        <f>VLOOKUP($A447,[2]MENSAIS!$A$3:$M$1000,8,FALSE)</f>
        <v>Confere PjeCalc (2 casas)</v>
      </c>
      <c r="I447" s="90">
        <f>VLOOKUP($A447,[2]MENSAIS!$A$3:$M$1000,9,FALSE)</f>
        <v>0</v>
      </c>
      <c r="J447" s="58">
        <f t="shared" ca="1" si="41"/>
        <v>0</v>
      </c>
      <c r="K447" s="94">
        <f t="shared" si="42"/>
        <v>4.8779999999999379E-3</v>
      </c>
      <c r="L447" s="94">
        <f t="shared" si="43"/>
        <v>3.0370422491701632E-2</v>
      </c>
      <c r="M447" s="92">
        <v>445</v>
      </c>
      <c r="N447" s="93">
        <f t="shared" si="40"/>
        <v>37622</v>
      </c>
      <c r="O447" s="94">
        <f>IF(N447&gt;$N$2,1,IF(C447=C448,1*O448,C447*O448/VLOOKUP(N447,Moeda!A$3:D$99,4,1)))</f>
        <v>1.259690941969329</v>
      </c>
    </row>
    <row r="448" spans="1:15" ht="20.100000000000001" customHeight="1" x14ac:dyDescent="0.2">
      <c r="A448" s="95">
        <v>37653</v>
      </c>
      <c r="B448" s="100">
        <f>VLOOKUP($A448,[2]MENSAIS!$A$3:$G$1000,2,FALSE)</f>
        <v>0.41160000000000085</v>
      </c>
      <c r="C448" s="101">
        <f>VLOOKUP($A448,[2]MENSAIS!$A$3:$G$1000,3,FALSE)</f>
        <v>1.004116</v>
      </c>
      <c r="D448" s="100">
        <f>VLOOKUP($A448,[2]MENSAIS!$A$3:$G$1000,4,FALSE)</f>
        <v>1.0090140778479999</v>
      </c>
      <c r="E448" s="101">
        <f>VLOOKUP($A448,[2]MENSAIS!$A$3:$G$1000,5,FALSE)</f>
        <v>1.2647040770721323</v>
      </c>
      <c r="F448" s="96">
        <f t="shared" ca="1" si="38"/>
        <v>0</v>
      </c>
      <c r="G448" s="93">
        <f t="shared" si="39"/>
        <v>37653</v>
      </c>
      <c r="H448" s="89">
        <f>VLOOKUP($A448,[2]MENSAIS!$A$3:$M$1000,8,FALSE)</f>
        <v>0</v>
      </c>
      <c r="I448" s="90">
        <f>VLOOKUP($A448,[2]MENSAIS!$A$3:$M$1000,9,FALSE)</f>
        <v>0</v>
      </c>
      <c r="J448" s="58">
        <f t="shared" ca="1" si="41"/>
        <v>0</v>
      </c>
      <c r="K448" s="94">
        <f t="shared" si="42"/>
        <v>9.0140778479999017E-3</v>
      </c>
      <c r="L448" s="94">
        <f t="shared" si="43"/>
        <v>3.3401314211735311E-2</v>
      </c>
      <c r="M448" s="92">
        <v>446</v>
      </c>
      <c r="N448" s="93">
        <f t="shared" si="40"/>
        <v>37653</v>
      </c>
      <c r="O448" s="94">
        <f>IF(N448&gt;$N$2,1,IF(C448=C449,1*O449,C448*O449/VLOOKUP(N448,Moeda!A$3:D$99,4,1)))</f>
        <v>1.2535759982498662</v>
      </c>
    </row>
    <row r="449" spans="1:15" ht="20.100000000000001" customHeight="1" x14ac:dyDescent="0.2">
      <c r="A449" s="95">
        <v>37681</v>
      </c>
      <c r="B449" s="100">
        <f>VLOOKUP($A449,[2]MENSAIS!$A$3:$G$1000,2,FALSE)</f>
        <v>0.37819999999999521</v>
      </c>
      <c r="C449" s="101">
        <f>VLOOKUP($A449,[2]MENSAIS!$A$3:$G$1000,3,FALSE)</f>
        <v>1.003782</v>
      </c>
      <c r="D449" s="100">
        <f>VLOOKUP($A449,[2]MENSAIS!$A$3:$G$1000,4,FALSE)</f>
        <v>1.0128301690904209</v>
      </c>
      <c r="E449" s="101">
        <f>VLOOKUP($A449,[2]MENSAIS!$A$3:$G$1000,5,FALSE)</f>
        <v>1.2595198931917551</v>
      </c>
      <c r="F449" s="96">
        <f t="shared" ca="1" si="38"/>
        <v>0</v>
      </c>
      <c r="G449" s="93">
        <f t="shared" si="39"/>
        <v>37681</v>
      </c>
      <c r="H449" s="89">
        <f>VLOOKUP($A449,[2]MENSAIS!$A$3:$M$1000,8,FALSE)</f>
        <v>0</v>
      </c>
      <c r="I449" s="90">
        <f>VLOOKUP($A449,[2]MENSAIS!$A$3:$M$1000,9,FALSE)</f>
        <v>0</v>
      </c>
      <c r="J449" s="58">
        <f t="shared" ca="1" si="41"/>
        <v>0</v>
      </c>
      <c r="K449" s="94">
        <f t="shared" si="42"/>
        <v>1.2830169090420895E-2</v>
      </c>
      <c r="L449" s="94">
        <f t="shared" si="43"/>
        <v>3.548924788430341E-2</v>
      </c>
      <c r="M449" s="92">
        <v>447</v>
      </c>
      <c r="N449" s="93">
        <f t="shared" si="40"/>
        <v>37681</v>
      </c>
      <c r="O449" s="94">
        <f>IF(N449&gt;$N$2,1,IF(C449=C450,1*O450,C449*O450/VLOOKUP(N449,Moeda!A$3:D$99,4,1)))</f>
        <v>1.2484374297888552</v>
      </c>
    </row>
    <row r="450" spans="1:15" ht="20.100000000000001" customHeight="1" x14ac:dyDescent="0.2">
      <c r="A450" s="95">
        <v>37712</v>
      </c>
      <c r="B450" s="100">
        <f>VLOOKUP($A450,[2]MENSAIS!$A$3:$G$1000,2,FALSE)</f>
        <v>0.41839999999999655</v>
      </c>
      <c r="C450" s="101">
        <f>VLOOKUP($A450,[2]MENSAIS!$A$3:$G$1000,3,FALSE)</f>
        <v>1.004184</v>
      </c>
      <c r="D450" s="100">
        <f>VLOOKUP($A450,[2]MENSAIS!$A$3:$G$1000,4,FALSE)</f>
        <v>1.0170678505178952</v>
      </c>
      <c r="E450" s="101">
        <f>VLOOKUP($A450,[2]MENSAIS!$A$3:$G$1000,5,FALSE)</f>
        <v>1.2547743366505428</v>
      </c>
      <c r="F450" s="96">
        <f t="shared" ca="1" si="38"/>
        <v>0</v>
      </c>
      <c r="G450" s="93">
        <f t="shared" si="39"/>
        <v>37712</v>
      </c>
      <c r="H450" s="89">
        <f>VLOOKUP($A450,[2]MENSAIS!$A$3:$M$1000,8,FALSE)</f>
        <v>0</v>
      </c>
      <c r="I450" s="90">
        <f>VLOOKUP($A450,[2]MENSAIS!$A$3:$M$1000,9,FALSE)</f>
        <v>0</v>
      </c>
      <c r="J450" s="58">
        <f t="shared" ca="1" si="41"/>
        <v>0</v>
      </c>
      <c r="K450" s="94">
        <f t="shared" si="42"/>
        <v>1.7067850517895167E-2</v>
      </c>
      <c r="L450" s="94">
        <f t="shared" si="43"/>
        <v>3.7376638161304765E-2</v>
      </c>
      <c r="M450" s="92">
        <v>448</v>
      </c>
      <c r="N450" s="93">
        <f t="shared" si="40"/>
        <v>37712</v>
      </c>
      <c r="O450" s="94">
        <f>IF(N450&gt;$N$2,1,IF(C450=C451,1*O451,C450*O451/VLOOKUP(N450,Moeda!A$3:D$99,4,1)))</f>
        <v>1.2437336292032086</v>
      </c>
    </row>
    <row r="451" spans="1:15" ht="20.100000000000001" customHeight="1" x14ac:dyDescent="0.2">
      <c r="A451" s="95">
        <v>37742</v>
      </c>
      <c r="B451" s="100">
        <f>VLOOKUP($A451,[2]MENSAIS!$A$3:$G$1000,2,FALSE)</f>
        <v>0.46499999999999997</v>
      </c>
      <c r="C451" s="101">
        <f>VLOOKUP($A451,[2]MENSAIS!$A$3:$G$1000,3,FALSE)</f>
        <v>1.00465</v>
      </c>
      <c r="D451" s="100">
        <f>VLOOKUP($A451,[2]MENSAIS!$A$3:$G$1000,4,FALSE)</f>
        <v>1.0217972160228035</v>
      </c>
      <c r="E451" s="101">
        <f>VLOOKUP($A451,[2]MENSAIS!$A$3:$G$1000,5,FALSE)</f>
        <v>1.2495462352024558</v>
      </c>
      <c r="F451" s="96">
        <f t="shared" ref="F451:F514" ca="1" si="44">IF(CELL("tipo",B451)="v",IF(CELL("tipo",B452)="b",1,0),0)</f>
        <v>0</v>
      </c>
      <c r="G451" s="93">
        <f t="shared" si="39"/>
        <v>37742</v>
      </c>
      <c r="H451" s="89">
        <f>VLOOKUP($A451,[2]MENSAIS!$A$3:$M$1000,8,FALSE)</f>
        <v>0</v>
      </c>
      <c r="I451" s="90">
        <f>VLOOKUP($A451,[2]MENSAIS!$A$3:$M$1000,9,FALSE)</f>
        <v>0</v>
      </c>
      <c r="J451" s="58">
        <f t="shared" ca="1" si="41"/>
        <v>0</v>
      </c>
      <c r="K451" s="94">
        <f t="shared" si="42"/>
        <v>2.1797216022803489E-2</v>
      </c>
      <c r="L451" s="94">
        <f t="shared" si="43"/>
        <v>4.0014329408338822E-2</v>
      </c>
      <c r="M451" s="92">
        <v>449</v>
      </c>
      <c r="N451" s="93">
        <f t="shared" si="40"/>
        <v>37742</v>
      </c>
      <c r="O451" s="94">
        <f>IF(N451&gt;$N$2,1,IF(C451=C452,1*O452,C451*O452/VLOOKUP(N451,Moeda!A$3:D$99,4,1)))</f>
        <v>1.2385515296033482</v>
      </c>
    </row>
    <row r="452" spans="1:15" ht="20.100000000000001" customHeight="1" x14ac:dyDescent="0.2">
      <c r="A452" s="95">
        <v>37773</v>
      </c>
      <c r="B452" s="100">
        <f>VLOOKUP($A452,[2]MENSAIS!$A$3:$G$1000,2,FALSE)</f>
        <v>0.4165999999999892</v>
      </c>
      <c r="C452" s="101">
        <f>VLOOKUP($A452,[2]MENSAIS!$A$3:$G$1000,3,FALSE)</f>
        <v>1.0041659999999999</v>
      </c>
      <c r="D452" s="100">
        <f>VLOOKUP($A452,[2]MENSAIS!$A$3:$G$1000,4,FALSE)</f>
        <v>1.0260540232247544</v>
      </c>
      <c r="E452" s="101">
        <f>VLOOKUP($A452,[2]MENSAIS!$A$3:$G$1000,5,FALSE)</f>
        <v>1.2437627384685768</v>
      </c>
      <c r="F452" s="96">
        <f t="shared" ca="1" si="44"/>
        <v>0</v>
      </c>
      <c r="G452" s="93">
        <f t="shared" ref="G452:G515" si="45">A452</f>
        <v>37773</v>
      </c>
      <c r="H452" s="89">
        <f>VLOOKUP($A452,[2]MENSAIS!$A$3:$M$1000,8,FALSE)</f>
        <v>0</v>
      </c>
      <c r="I452" s="90">
        <f>VLOOKUP($A452,[2]MENSAIS!$A$3:$M$1000,9,FALSE)</f>
        <v>0</v>
      </c>
      <c r="J452" s="58">
        <f t="shared" ca="1" si="41"/>
        <v>0</v>
      </c>
      <c r="K452" s="108">
        <f t="shared" si="42"/>
        <v>2.6054023224754363E-2</v>
      </c>
      <c r="L452" s="108">
        <f t="shared" si="43"/>
        <v>4.2697481688622307E-2</v>
      </c>
      <c r="M452" s="92">
        <v>450</v>
      </c>
      <c r="N452" s="93">
        <f t="shared" ref="N452:N515" si="46">G452</f>
        <v>37773</v>
      </c>
      <c r="O452" s="94">
        <f>IF(N452&gt;$N$2,1,IF(C452=C453,1*O453,C452*O453/VLOOKUP(N452,Moeda!A$3:D$99,4,1)))</f>
        <v>1.2328189216178254</v>
      </c>
    </row>
    <row r="453" spans="1:15" ht="20.100000000000001" customHeight="1" x14ac:dyDescent="0.2">
      <c r="A453" s="95">
        <v>37803</v>
      </c>
      <c r="B453" s="100">
        <f>VLOOKUP($A453,[2]MENSAIS!$A$3:$G$1000,2,FALSE)</f>
        <v>0.54650000000000531</v>
      </c>
      <c r="C453" s="101">
        <f>VLOOKUP($A453,[2]MENSAIS!$A$3:$G$1000,3,FALSE)</f>
        <v>1.0054650000000001</v>
      </c>
      <c r="D453" s="100">
        <f>VLOOKUP($A453,[2]MENSAIS!$A$3:$G$1000,4,FALSE)</f>
        <v>1.0316614084616778</v>
      </c>
      <c r="E453" s="101">
        <f>VLOOKUP($A453,[2]MENSAIS!$A$3:$G$1000,5,FALSE)</f>
        <v>1.2386027195389775</v>
      </c>
      <c r="F453" s="96">
        <f t="shared" ca="1" si="44"/>
        <v>0</v>
      </c>
      <c r="G453" s="93">
        <f t="shared" si="45"/>
        <v>37803</v>
      </c>
      <c r="H453" s="89">
        <f>VLOOKUP($A453,[2]MENSAIS!$A$3:$M$1000,8,FALSE)</f>
        <v>0</v>
      </c>
      <c r="I453" s="90">
        <f>VLOOKUP($A453,[2]MENSAIS!$A$3:$M$1000,9,FALSE)</f>
        <v>0</v>
      </c>
      <c r="J453" s="58">
        <f t="shared" ca="1" si="41"/>
        <v>0</v>
      </c>
      <c r="K453" s="108">
        <f t="shared" si="42"/>
        <v>3.1661408461677754E-2</v>
      </c>
      <c r="L453" s="108">
        <f t="shared" si="43"/>
        <v>4.5618660264388877E-2</v>
      </c>
      <c r="M453" s="92">
        <v>451</v>
      </c>
      <c r="N453" s="93">
        <f t="shared" si="46"/>
        <v>37803</v>
      </c>
      <c r="O453" s="94">
        <f>IF(N453&gt;$N$2,1,IF(C453=C454,1*O454,C453*O454/VLOOKUP(N453,Moeda!A$3:D$99,4,1)))</f>
        <v>1.2277043054811909</v>
      </c>
    </row>
    <row r="454" spans="1:15" ht="20.100000000000001" customHeight="1" x14ac:dyDescent="0.2">
      <c r="A454" s="95">
        <v>37834</v>
      </c>
      <c r="B454" s="100">
        <f>VLOOKUP($A454,[2]MENSAIS!$A$3:$G$1000,2,FALSE)</f>
        <v>0.4037999999999986</v>
      </c>
      <c r="C454" s="101">
        <f>VLOOKUP($A454,[2]MENSAIS!$A$3:$G$1000,3,FALSE)</f>
        <v>1.004038</v>
      </c>
      <c r="D454" s="100">
        <f>VLOOKUP($A454,[2]MENSAIS!$A$3:$G$1000,4,FALSE)</f>
        <v>1.0358272572290459</v>
      </c>
      <c r="E454" s="101">
        <f>VLOOKUP($A454,[2]MENSAIS!$A$3:$G$1000,5,FALSE)</f>
        <v>1.2318705469996245</v>
      </c>
      <c r="F454" s="96">
        <f t="shared" ca="1" si="44"/>
        <v>0</v>
      </c>
      <c r="G454" s="93">
        <f t="shared" si="45"/>
        <v>37834</v>
      </c>
      <c r="H454" s="89">
        <f>VLOOKUP($A454,[2]MENSAIS!$A$3:$M$1000,8,FALSE)</f>
        <v>0</v>
      </c>
      <c r="I454" s="90">
        <f>VLOOKUP($A454,[2]MENSAIS!$A$3:$M$1000,9,FALSE)</f>
        <v>0</v>
      </c>
      <c r="J454" s="58">
        <f t="shared" ca="1" si="41"/>
        <v>0</v>
      </c>
      <c r="K454" s="108">
        <f t="shared" si="42"/>
        <v>3.5827257229045895E-2</v>
      </c>
      <c r="L454" s="108">
        <f t="shared" si="43"/>
        <v>4.7242659376623308E-2</v>
      </c>
      <c r="M454" s="92">
        <v>452</v>
      </c>
      <c r="N454" s="93">
        <f t="shared" si="46"/>
        <v>37834</v>
      </c>
      <c r="O454" s="94">
        <f>IF(N454&gt;$N$2,1,IF(C454=C455,1*O455,C454*O455/VLOOKUP(N454,Moeda!A$3:D$99,4,1)))</f>
        <v>1.2210313690493362</v>
      </c>
    </row>
    <row r="455" spans="1:15" ht="20.100000000000001" customHeight="1" x14ac:dyDescent="0.2">
      <c r="A455" s="95">
        <v>37865</v>
      </c>
      <c r="B455" s="100">
        <f>VLOOKUP($A455,[2]MENSAIS!$A$3:$G$1000,2,FALSE)</f>
        <v>0.33639999999999226</v>
      </c>
      <c r="C455" s="101">
        <f>VLOOKUP($A455,[2]MENSAIS!$A$3:$G$1000,3,FALSE)</f>
        <v>1.0033639999999999</v>
      </c>
      <c r="D455" s="100">
        <f>VLOOKUP($A455,[2]MENSAIS!$A$3:$G$1000,4,FALSE)</f>
        <v>1.0393117801223644</v>
      </c>
      <c r="E455" s="101">
        <f>VLOOKUP($A455,[2]MENSAIS!$A$3:$G$1000,5,FALSE)</f>
        <v>1.2269162591451963</v>
      </c>
      <c r="F455" s="96">
        <f t="shared" ca="1" si="44"/>
        <v>0</v>
      </c>
      <c r="G455" s="93">
        <f t="shared" si="45"/>
        <v>37865</v>
      </c>
      <c r="H455" s="89">
        <f>VLOOKUP($A455,[2]MENSAIS!$A$3:$M$1000,8,FALSE)</f>
        <v>0</v>
      </c>
      <c r="I455" s="90">
        <f>VLOOKUP($A455,[2]MENSAIS!$A$3:$M$1000,9,FALSE)</f>
        <v>0</v>
      </c>
      <c r="J455" s="58">
        <f t="shared" ca="1" si="41"/>
        <v>0</v>
      </c>
      <c r="K455" s="108">
        <f t="shared" si="42"/>
        <v>3.9311780122364359E-2</v>
      </c>
      <c r="L455" s="108">
        <f t="shared" si="43"/>
        <v>4.8715345182933412E-2</v>
      </c>
      <c r="M455" s="92">
        <v>453</v>
      </c>
      <c r="N455" s="93">
        <f t="shared" si="46"/>
        <v>37865</v>
      </c>
      <c r="O455" s="94">
        <f>IF(N455&gt;$N$2,1,IF(C455=C456,1*O456,C455*O456/VLOOKUP(N455,Moeda!A$3:D$99,4,1)))</f>
        <v>1.2161206737686583</v>
      </c>
    </row>
    <row r="456" spans="1:15" ht="20.100000000000001" customHeight="1" x14ac:dyDescent="0.2">
      <c r="A456" s="95">
        <v>37895</v>
      </c>
      <c r="B456" s="100">
        <f>VLOOKUP($A456,[2]MENSAIS!$A$3:$G$1000,2,FALSE)</f>
        <v>0.32129999999999104</v>
      </c>
      <c r="C456" s="101">
        <f>VLOOKUP($A456,[2]MENSAIS!$A$3:$G$1000,3,FALSE)</f>
        <v>1.0032129999999999</v>
      </c>
      <c r="D456" s="100">
        <f>VLOOKUP($A456,[2]MENSAIS!$A$3:$G$1000,4,FALSE)</f>
        <v>1.0426510888718974</v>
      </c>
      <c r="E456" s="101">
        <f>VLOOKUP($A456,[2]MENSAIS!$A$3:$G$1000,5,FALSE)</f>
        <v>1.2228027506918691</v>
      </c>
      <c r="F456" s="96">
        <f t="shared" ca="1" si="44"/>
        <v>0</v>
      </c>
      <c r="G456" s="93">
        <f t="shared" si="45"/>
        <v>37895</v>
      </c>
      <c r="H456" s="89">
        <f>VLOOKUP($A456,[2]MENSAIS!$A$3:$M$1000,8,FALSE)</f>
        <v>0</v>
      </c>
      <c r="I456" s="90">
        <f>VLOOKUP($A456,[2]MENSAIS!$A$3:$M$1000,9,FALSE)</f>
        <v>0</v>
      </c>
      <c r="J456" s="58">
        <f t="shared" ca="1" si="41"/>
        <v>0</v>
      </c>
      <c r="K456" s="108">
        <f t="shared" si="42"/>
        <v>4.2651088871897391E-2</v>
      </c>
      <c r="L456" s="108">
        <f t="shared" si="43"/>
        <v>4.9180735311663115E-2</v>
      </c>
      <c r="M456" s="92">
        <v>454</v>
      </c>
      <c r="N456" s="93">
        <f t="shared" si="46"/>
        <v>37895</v>
      </c>
      <c r="O456" s="94">
        <f>IF(N456&gt;$N$2,1,IF(C456=C457,1*O457,C456*O457/VLOOKUP(N456,Moeda!A$3:D$99,4,1)))</f>
        <v>1.2120433599059348</v>
      </c>
    </row>
    <row r="457" spans="1:15" ht="20.100000000000001" customHeight="1" x14ac:dyDescent="0.2">
      <c r="A457" s="95">
        <v>37926</v>
      </c>
      <c r="B457" s="100">
        <f>VLOOKUP($A457,[2]MENSAIS!$A$3:$G$1000,2,FALSE)</f>
        <v>0.17759999999999998</v>
      </c>
      <c r="C457" s="101">
        <f>VLOOKUP($A457,[2]MENSAIS!$A$3:$G$1000,3,FALSE)</f>
        <v>1.001776</v>
      </c>
      <c r="D457" s="100">
        <f>VLOOKUP($A457,[2]MENSAIS!$A$3:$G$1000,4,FALSE)</f>
        <v>1.0445028372057339</v>
      </c>
      <c r="E457" s="101">
        <f>VLOOKUP($A457,[2]MENSAIS!$A$3:$G$1000,5,FALSE)</f>
        <v>1.2188864684686793</v>
      </c>
      <c r="F457" s="96">
        <f t="shared" ca="1" si="44"/>
        <v>0</v>
      </c>
      <c r="G457" s="93">
        <f t="shared" si="45"/>
        <v>37926</v>
      </c>
      <c r="H457" s="89">
        <f>VLOOKUP($A457,[2]MENSAIS!$A$3:$M$1000,8,FALSE)</f>
        <v>0</v>
      </c>
      <c r="I457" s="90">
        <f>VLOOKUP($A457,[2]MENSAIS!$A$3:$M$1000,9,FALSE)</f>
        <v>0</v>
      </c>
      <c r="J457" s="58">
        <f t="shared" ca="1" si="41"/>
        <v>0</v>
      </c>
      <c r="K457" s="108">
        <f t="shared" si="42"/>
        <v>4.4502837205733892E-2</v>
      </c>
      <c r="L457" s="108">
        <f t="shared" si="43"/>
        <v>4.827244794520924E-2</v>
      </c>
      <c r="M457" s="92">
        <v>455</v>
      </c>
      <c r="N457" s="93">
        <f t="shared" si="46"/>
        <v>37926</v>
      </c>
      <c r="O457" s="94">
        <f>IF(N457&gt;$N$2,1,IF(C457=C458,1*O458,C457*O458/VLOOKUP(N457,Moeda!A$3:D$99,4,1)))</f>
        <v>1.2081615368879139</v>
      </c>
    </row>
    <row r="458" spans="1:15" ht="20.100000000000001" customHeight="1" x14ac:dyDescent="0.2">
      <c r="A458" s="95">
        <v>37956</v>
      </c>
      <c r="B458" s="100">
        <f>VLOOKUP($A458,[2]MENSAIS!$A$3:$G$1000,2,FALSE)</f>
        <v>0.18990000000000951</v>
      </c>
      <c r="C458" s="101">
        <f>VLOOKUP($A458,[2]MENSAIS!$A$3:$G$1000,3,FALSE)</f>
        <v>1.0018990000000001</v>
      </c>
      <c r="D458" s="100">
        <f>VLOOKUP($A458,[2]MENSAIS!$A$3:$G$1000,4,FALSE)</f>
        <v>1.0464863480935878</v>
      </c>
      <c r="E458" s="101">
        <f>VLOOKUP($A458,[2]MENSAIS!$A$3:$G$1000,5,FALSE)</f>
        <v>1.2167255638672512</v>
      </c>
      <c r="F458" s="96">
        <f t="shared" ca="1" si="44"/>
        <v>0</v>
      </c>
      <c r="G458" s="93">
        <f t="shared" si="45"/>
        <v>37956</v>
      </c>
      <c r="H458" s="89">
        <f>VLOOKUP($A458,[2]MENSAIS!$A$3:$M$1000,8,FALSE)</f>
        <v>0</v>
      </c>
      <c r="I458" s="90">
        <f>VLOOKUP($A458,[2]MENSAIS!$A$3:$M$1000,9,FALSE)</f>
        <v>0</v>
      </c>
      <c r="J458" s="58">
        <f t="shared" ca="1" si="41"/>
        <v>0</v>
      </c>
      <c r="K458" s="108">
        <f t="shared" si="42"/>
        <v>4.6486348093587759E-2</v>
      </c>
      <c r="L458" s="108">
        <f t="shared" si="43"/>
        <v>4.6486348093587759E-2</v>
      </c>
      <c r="M458" s="92">
        <v>456</v>
      </c>
      <c r="N458" s="93">
        <f t="shared" si="46"/>
        <v>37956</v>
      </c>
      <c r="O458" s="94">
        <f>IF(N458&gt;$N$2,1,IF(C458=C459,1*O459,C458*O459/VLOOKUP(N458,Moeda!A$3:D$99,4,1)))</f>
        <v>1.2060196459966239</v>
      </c>
    </row>
    <row r="459" spans="1:15" ht="20.100000000000001" customHeight="1" x14ac:dyDescent="0.2">
      <c r="A459" s="95">
        <v>37987</v>
      </c>
      <c r="B459" s="100">
        <f>VLOOKUP($A459,[2]MENSAIS!$A$3:$G$1000,2,FALSE)</f>
        <v>0.12799999999999478</v>
      </c>
      <c r="C459" s="101">
        <f>VLOOKUP($A459,[2]MENSAIS!$A$3:$G$1000,3,FALSE)</f>
        <v>1.0012799999999999</v>
      </c>
      <c r="D459" s="100">
        <f>VLOOKUP($A459,[2]MENSAIS!$A$3:$G$1000,4,FALSE)</f>
        <v>1.0012799999999999</v>
      </c>
      <c r="E459" s="101">
        <f>VLOOKUP($A459,[2]MENSAIS!$A$3:$G$1000,5,FALSE)</f>
        <v>1.2144193814618549</v>
      </c>
      <c r="F459" s="96">
        <f t="shared" ca="1" si="44"/>
        <v>0</v>
      </c>
      <c r="G459" s="93">
        <f t="shared" si="45"/>
        <v>37987</v>
      </c>
      <c r="H459" s="89">
        <f>VLOOKUP($A459,[2]MENSAIS!$A$3:$M$1000,8,FALSE)</f>
        <v>0</v>
      </c>
      <c r="I459" s="90">
        <f>VLOOKUP($A459,[2]MENSAIS!$A$3:$M$1000,9,FALSE)</f>
        <v>0</v>
      </c>
      <c r="J459" s="58">
        <f t="shared" ca="1" si="41"/>
        <v>0</v>
      </c>
      <c r="K459" s="108">
        <f t="shared" si="42"/>
        <v>1.2799999999999478E-3</v>
      </c>
      <c r="L459" s="108">
        <f t="shared" si="43"/>
        <v>4.2739367982131071E-2</v>
      </c>
      <c r="M459" s="92">
        <v>457</v>
      </c>
      <c r="N459" s="93">
        <f t="shared" si="46"/>
        <v>37987</v>
      </c>
      <c r="O459" s="94">
        <f>IF(N459&gt;$N$2,1,IF(C459=C460,1*O460,C459*O460/VLOOKUP(N459,Moeda!A$3:D$99,4,1)))</f>
        <v>1.2037337555947494</v>
      </c>
    </row>
    <row r="460" spans="1:15" ht="20.100000000000001" customHeight="1" x14ac:dyDescent="0.2">
      <c r="A460" s="95">
        <v>38018</v>
      </c>
      <c r="B460" s="100">
        <f>VLOOKUP($A460,[2]MENSAIS!$A$3:$G$1000,2,FALSE)</f>
        <v>4.5800000000006946E-2</v>
      </c>
      <c r="C460" s="101">
        <f>VLOOKUP($A460,[2]MENSAIS!$A$3:$G$1000,3,FALSE)</f>
        <v>1.0004580000000001</v>
      </c>
      <c r="D460" s="100">
        <f>VLOOKUP($A460,[2]MENSAIS!$A$3:$G$1000,4,FALSE)</f>
        <v>1.0017385862400001</v>
      </c>
      <c r="E460" s="101">
        <f>VLOOKUP($A460,[2]MENSAIS!$A$3:$G$1000,5,FALSE)</f>
        <v>1.2128669118147322</v>
      </c>
      <c r="F460" s="96">
        <f t="shared" ca="1" si="44"/>
        <v>0</v>
      </c>
      <c r="G460" s="93">
        <f t="shared" si="45"/>
        <v>38018</v>
      </c>
      <c r="H460" s="89">
        <f>VLOOKUP($A460,[2]MENSAIS!$A$3:$M$1000,8,FALSE)</f>
        <v>0</v>
      </c>
      <c r="I460" s="90">
        <f>VLOOKUP($A460,[2]MENSAIS!$A$3:$M$1000,9,FALSE)</f>
        <v>0</v>
      </c>
      <c r="J460" s="58">
        <f t="shared" ref="J460:J523" ca="1" si="47">IF($F460=1,1,IF(J459&gt;=1,J459+1,0))</f>
        <v>0</v>
      </c>
      <c r="K460" s="108">
        <f t="shared" si="42"/>
        <v>1.7385862400001173E-3</v>
      </c>
      <c r="L460" s="108">
        <f t="shared" si="43"/>
        <v>3.8940662844399121E-2</v>
      </c>
      <c r="M460" s="92">
        <v>458</v>
      </c>
      <c r="N460" s="93">
        <f t="shared" si="46"/>
        <v>38018</v>
      </c>
      <c r="O460" s="94">
        <f>IF(N460&gt;$N$2,1,IF(C460=C461,1*O461,C460*O461/VLOOKUP(N460,Moeda!A$3:D$99,4,1)))</f>
        <v>1.2021949460637877</v>
      </c>
    </row>
    <row r="461" spans="1:15" ht="20.100000000000001" customHeight="1" x14ac:dyDescent="0.2">
      <c r="A461" s="95">
        <v>38047</v>
      </c>
      <c r="B461" s="100">
        <f>VLOOKUP($A461,[2]MENSAIS!$A$3:$G$1000,2,FALSE)</f>
        <v>0.17780000000000573</v>
      </c>
      <c r="C461" s="101">
        <f>VLOOKUP($A461,[2]MENSAIS!$A$3:$G$1000,3,FALSE)</f>
        <v>1.0017780000000001</v>
      </c>
      <c r="D461" s="100">
        <f>VLOOKUP($A461,[2]MENSAIS!$A$3:$G$1000,4,FALSE)</f>
        <v>1.0035196774463349</v>
      </c>
      <c r="E461" s="101">
        <f>VLOOKUP($A461,[2]MENSAIS!$A$3:$G$1000,5,FALSE)</f>
        <v>1.2123116730684667</v>
      </c>
      <c r="F461" s="96">
        <f t="shared" ca="1" si="44"/>
        <v>0</v>
      </c>
      <c r="G461" s="93">
        <f t="shared" si="45"/>
        <v>38047</v>
      </c>
      <c r="H461" s="89">
        <f>VLOOKUP($A461,[2]MENSAIS!$A$3:$M$1000,8,FALSE)</f>
        <v>0</v>
      </c>
      <c r="I461" s="90">
        <f>VLOOKUP($A461,[2]MENSAIS!$A$3:$M$1000,9,FALSE)</f>
        <v>0</v>
      </c>
      <c r="J461" s="58">
        <f t="shared" ca="1" si="47"/>
        <v>0</v>
      </c>
      <c r="K461" s="108">
        <f t="shared" ref="K461:K524" si="48">D461-1</f>
        <v>3.5196774463348568E-3</v>
      </c>
      <c r="L461" s="108">
        <f t="shared" ref="L461:L524" si="49">PRODUCT(C450:C461)-1</f>
        <v>3.6866470352064695E-2</v>
      </c>
      <c r="M461" s="92">
        <v>459</v>
      </c>
      <c r="N461" s="93">
        <f t="shared" si="46"/>
        <v>38047</v>
      </c>
      <c r="O461" s="94">
        <f>IF(N461&gt;$N$2,1,IF(C461=C462,1*O462,C461*O462/VLOOKUP(N461,Moeda!A$3:D$99,4,1)))</f>
        <v>1.2016445928402668</v>
      </c>
    </row>
    <row r="462" spans="1:15" ht="20.100000000000001" customHeight="1" x14ac:dyDescent="0.2">
      <c r="A462" s="95">
        <v>38078</v>
      </c>
      <c r="B462" s="100">
        <f>VLOOKUP($A462,[2]MENSAIS!$A$3:$G$1000,2,FALSE)</f>
        <v>8.7400000000004141E-2</v>
      </c>
      <c r="C462" s="101">
        <f>VLOOKUP($A462,[2]MENSAIS!$A$3:$G$1000,3,FALSE)</f>
        <v>1.000874</v>
      </c>
      <c r="D462" s="100">
        <f>VLOOKUP($A462,[2]MENSAIS!$A$3:$G$1000,4,FALSE)</f>
        <v>1.0043967536444229</v>
      </c>
      <c r="E462" s="101">
        <f>VLOOKUP($A462,[2]MENSAIS!$A$3:$G$1000,5,FALSE)</f>
        <v>1.2101600085732234</v>
      </c>
      <c r="F462" s="96">
        <f t="shared" ca="1" si="44"/>
        <v>0</v>
      </c>
      <c r="G462" s="93">
        <f t="shared" si="45"/>
        <v>38078</v>
      </c>
      <c r="H462" s="89">
        <f>VLOOKUP($A462,[2]MENSAIS!$A$3:$M$1000,8,FALSE)</f>
        <v>0</v>
      </c>
      <c r="I462" s="90">
        <f>VLOOKUP($A462,[2]MENSAIS!$A$3:$M$1000,9,FALSE)</f>
        <v>0</v>
      </c>
      <c r="J462" s="58">
        <f t="shared" ca="1" si="47"/>
        <v>0</v>
      </c>
      <c r="K462" s="108">
        <f t="shared" si="48"/>
        <v>4.3967536444229349E-3</v>
      </c>
      <c r="L462" s="108">
        <f t="shared" si="49"/>
        <v>3.3448742110163687E-2</v>
      </c>
      <c r="M462" s="92">
        <v>460</v>
      </c>
      <c r="N462" s="93">
        <f t="shared" si="46"/>
        <v>38078</v>
      </c>
      <c r="O462" s="94">
        <f>IF(N462&gt;$N$2,1,IF(C462=C463,1*O463,C462*O463/VLOOKUP(N462,Moeda!A$3:D$99,4,1)))</f>
        <v>1.19951186075185</v>
      </c>
    </row>
    <row r="463" spans="1:15" ht="20.100000000000001" customHeight="1" x14ac:dyDescent="0.2">
      <c r="A463" s="95">
        <v>38108</v>
      </c>
      <c r="B463" s="100">
        <f>VLOOKUP($A463,[2]MENSAIS!$A$3:$G$1000,2,FALSE)</f>
        <v>0.15460000000000473</v>
      </c>
      <c r="C463" s="101">
        <f>VLOOKUP($A463,[2]MENSAIS!$A$3:$G$1000,3,FALSE)</f>
        <v>1.001546</v>
      </c>
      <c r="D463" s="100">
        <f>VLOOKUP($A463,[2]MENSAIS!$A$3:$G$1000,4,FALSE)</f>
        <v>1.0059495510255572</v>
      </c>
      <c r="E463" s="101">
        <f>VLOOKUP($A463,[2]MENSAIS!$A$3:$G$1000,5,FALSE)</f>
        <v>1.2091032523306864</v>
      </c>
      <c r="F463" s="96">
        <f t="shared" ca="1" si="44"/>
        <v>0</v>
      </c>
      <c r="G463" s="93">
        <f t="shared" si="45"/>
        <v>38108</v>
      </c>
      <c r="H463" s="89">
        <f>VLOOKUP($A463,[2]MENSAIS!$A$3:$M$1000,8,FALSE)</f>
        <v>0</v>
      </c>
      <c r="I463" s="90">
        <f>VLOOKUP($A463,[2]MENSAIS!$A$3:$M$1000,9,FALSE)</f>
        <v>0</v>
      </c>
      <c r="J463" s="58">
        <f t="shared" ca="1" si="47"/>
        <v>0</v>
      </c>
      <c r="K463" s="108">
        <f t="shared" si="48"/>
        <v>5.9495510255571649E-3</v>
      </c>
      <c r="L463" s="108">
        <f t="shared" si="49"/>
        <v>3.0255764560261245E-2</v>
      </c>
      <c r="M463" s="92">
        <v>461</v>
      </c>
      <c r="N463" s="93">
        <f t="shared" si="46"/>
        <v>38108</v>
      </c>
      <c r="O463" s="94">
        <f>IF(N463&gt;$N$2,1,IF(C463=C464,1*O464,C463*O464/VLOOKUP(N463,Moeda!A$3:D$99,4,1)))</f>
        <v>1.198464402863747</v>
      </c>
    </row>
    <row r="464" spans="1:15" ht="20.100000000000001" customHeight="1" x14ac:dyDescent="0.2">
      <c r="A464" s="95">
        <v>38139</v>
      </c>
      <c r="B464" s="100">
        <f>VLOOKUP($A464,[2]MENSAIS!$A$3:$G$1000,2,FALSE)</f>
        <v>0.17609999999999015</v>
      </c>
      <c r="C464" s="101">
        <f>VLOOKUP($A464,[2]MENSAIS!$A$3:$G$1000,3,FALSE)</f>
        <v>1.0017609999999999</v>
      </c>
      <c r="D464" s="100">
        <f>VLOOKUP($A464,[2]MENSAIS!$A$3:$G$1000,4,FALSE)</f>
        <v>1.0077210281849132</v>
      </c>
      <c r="E464" s="101">
        <f>VLOOKUP($A464,[2]MENSAIS!$A$3:$G$1000,5,FALSE)</f>
        <v>1.2072368641387279</v>
      </c>
      <c r="F464" s="96">
        <f t="shared" ca="1" si="44"/>
        <v>0</v>
      </c>
      <c r="G464" s="93">
        <f t="shared" si="45"/>
        <v>38139</v>
      </c>
      <c r="H464" s="89">
        <f>VLOOKUP($A464,[2]MENSAIS!$A$3:$M$1000,8,FALSE)</f>
        <v>0</v>
      </c>
      <c r="I464" s="90">
        <f>VLOOKUP($A464,[2]MENSAIS!$A$3:$M$1000,9,FALSE)</f>
        <v>0</v>
      </c>
      <c r="J464" s="58">
        <f t="shared" ca="1" si="47"/>
        <v>0</v>
      </c>
      <c r="K464" s="108">
        <f t="shared" si="48"/>
        <v>7.721028184913159E-3</v>
      </c>
      <c r="L464" s="108">
        <f t="shared" si="49"/>
        <v>2.7788278991373483E-2</v>
      </c>
      <c r="M464" s="92">
        <v>462</v>
      </c>
      <c r="N464" s="93">
        <f t="shared" si="46"/>
        <v>38139</v>
      </c>
      <c r="O464" s="94">
        <f>IF(N464&gt;$N$2,1,IF(C464=C465,1*O465,C464*O465/VLOOKUP(N464,Moeda!A$3:D$99,4,1)))</f>
        <v>1.1966144369442311</v>
      </c>
    </row>
    <row r="465" spans="1:15" ht="20.100000000000001" customHeight="1" x14ac:dyDescent="0.2">
      <c r="A465" s="95">
        <v>38169</v>
      </c>
      <c r="B465" s="100">
        <f>VLOOKUP($A465,[2]MENSAIS!$A$3:$G$1000,2,FALSE)</f>
        <v>0.19519999999999538</v>
      </c>
      <c r="C465" s="101">
        <f>VLOOKUP($A465,[2]MENSAIS!$A$3:$G$1000,3,FALSE)</f>
        <v>1.001952</v>
      </c>
      <c r="D465" s="100">
        <f>VLOOKUP($A465,[2]MENSAIS!$A$3:$G$1000,4,FALSE)</f>
        <v>1.00968809963193</v>
      </c>
      <c r="E465" s="101">
        <f>VLOOKUP($A465,[2]MENSAIS!$A$3:$G$1000,5,FALSE)</f>
        <v>1.2051146572273506</v>
      </c>
      <c r="F465" s="96">
        <f t="shared" ca="1" si="44"/>
        <v>0</v>
      </c>
      <c r="G465" s="93">
        <f t="shared" si="45"/>
        <v>38169</v>
      </c>
      <c r="H465" s="89">
        <f>VLOOKUP($A465,[2]MENSAIS!$A$3:$M$1000,8,FALSE)</f>
        <v>0</v>
      </c>
      <c r="I465" s="90">
        <f>VLOOKUP($A465,[2]MENSAIS!$A$3:$M$1000,9,FALSE)</f>
        <v>0</v>
      </c>
      <c r="J465" s="58">
        <f t="shared" ca="1" si="47"/>
        <v>0</v>
      </c>
      <c r="K465" s="108">
        <f t="shared" si="48"/>
        <v>9.6880996319299584E-3</v>
      </c>
      <c r="L465" s="108">
        <f t="shared" si="49"/>
        <v>2.4197283557323646E-2</v>
      </c>
      <c r="M465" s="92">
        <v>463</v>
      </c>
      <c r="N465" s="93">
        <f t="shared" si="46"/>
        <v>38169</v>
      </c>
      <c r="O465" s="94">
        <f>IF(N465&gt;$N$2,1,IF(C465=C466,1*O466,C465*O466/VLOOKUP(N465,Moeda!A$3:D$99,4,1)))</f>
        <v>1.1945109032436192</v>
      </c>
    </row>
    <row r="466" spans="1:15" ht="20.100000000000001" customHeight="1" x14ac:dyDescent="0.2">
      <c r="A466" s="95">
        <v>38200</v>
      </c>
      <c r="B466" s="100">
        <f>VLOOKUP($A466,[2]MENSAIS!$A$3:$G$1000,2,FALSE)</f>
        <v>0.20050000000000345</v>
      </c>
      <c r="C466" s="101">
        <f>VLOOKUP($A466,[2]MENSAIS!$A$3:$G$1000,3,FALSE)</f>
        <v>1.002005</v>
      </c>
      <c r="D466" s="100">
        <f>VLOOKUP($A466,[2]MENSAIS!$A$3:$G$1000,4,FALSE)</f>
        <v>1.011712524271692</v>
      </c>
      <c r="E466" s="101">
        <f>VLOOKUP($A466,[2]MENSAIS!$A$3:$G$1000,5,FALSE)</f>
        <v>1.2027668563238065</v>
      </c>
      <c r="F466" s="96">
        <f t="shared" ca="1" si="44"/>
        <v>0</v>
      </c>
      <c r="G466" s="93">
        <f t="shared" si="45"/>
        <v>38200</v>
      </c>
      <c r="H466" s="89">
        <f>VLOOKUP($A466,[2]MENSAIS!$A$3:$M$1000,8,FALSE)</f>
        <v>0</v>
      </c>
      <c r="I466" s="90">
        <f>VLOOKUP($A466,[2]MENSAIS!$A$3:$M$1000,9,FALSE)</f>
        <v>0</v>
      </c>
      <c r="J466" s="58">
        <f t="shared" ca="1" si="47"/>
        <v>0</v>
      </c>
      <c r="K466" s="108">
        <f t="shared" si="48"/>
        <v>1.1712524271692004E-2</v>
      </c>
      <c r="L466" s="108">
        <f t="shared" si="49"/>
        <v>2.2123464560959372E-2</v>
      </c>
      <c r="M466" s="92">
        <v>464</v>
      </c>
      <c r="N466" s="93">
        <f t="shared" si="46"/>
        <v>38200</v>
      </c>
      <c r="O466" s="94">
        <f>IF(N466&gt;$N$2,1,IF(C466=C467,1*O467,C466*O467/VLOOKUP(N466,Moeda!A$3:D$99,4,1)))</f>
        <v>1.1921837605430392</v>
      </c>
    </row>
    <row r="467" spans="1:15" ht="20.100000000000001" customHeight="1" x14ac:dyDescent="0.2">
      <c r="A467" s="95">
        <v>38231</v>
      </c>
      <c r="B467" s="100">
        <f>VLOOKUP($A467,[2]MENSAIS!$A$3:$G$1000,2,FALSE)</f>
        <v>0.17279999999999518</v>
      </c>
      <c r="C467" s="101">
        <f>VLOOKUP($A467,[2]MENSAIS!$A$3:$G$1000,3,FALSE)</f>
        <v>1.001728</v>
      </c>
      <c r="D467" s="100">
        <f>VLOOKUP($A467,[2]MENSAIS!$A$3:$G$1000,4,FALSE)</f>
        <v>1.0134607635136335</v>
      </c>
      <c r="E467" s="101">
        <f>VLOOKUP($A467,[2]MENSAIS!$A$3:$G$1000,5,FALSE)</f>
        <v>1.200360134254626</v>
      </c>
      <c r="F467" s="96">
        <f t="shared" ca="1" si="44"/>
        <v>0</v>
      </c>
      <c r="G467" s="93">
        <f t="shared" si="45"/>
        <v>38231</v>
      </c>
      <c r="H467" s="89">
        <f>VLOOKUP($A467,[2]MENSAIS!$A$3:$M$1000,8,FALSE)</f>
        <v>0</v>
      </c>
      <c r="I467" s="90">
        <f>VLOOKUP($A467,[2]MENSAIS!$A$3:$M$1000,9,FALSE)</f>
        <v>0</v>
      </c>
      <c r="J467" s="58">
        <f t="shared" ca="1" si="47"/>
        <v>0</v>
      </c>
      <c r="K467" s="108">
        <f t="shared" si="48"/>
        <v>1.3460763513633456E-2</v>
      </c>
      <c r="L467" s="108">
        <f t="shared" si="49"/>
        <v>2.0456876973581117E-2</v>
      </c>
      <c r="M467" s="92">
        <v>465</v>
      </c>
      <c r="N467" s="93">
        <f t="shared" si="46"/>
        <v>38231</v>
      </c>
      <c r="O467" s="94">
        <f>IF(N467&gt;$N$2,1,IF(C467=C468,1*O468,C467*O468/VLOOKUP(N467,Moeda!A$3:D$99,4,1)))</f>
        <v>1.1897982151217201</v>
      </c>
    </row>
    <row r="468" spans="1:15" ht="20.100000000000001" customHeight="1" x14ac:dyDescent="0.2">
      <c r="A468" s="95">
        <v>38261</v>
      </c>
      <c r="B468" s="100">
        <f>VLOOKUP($A468,[2]MENSAIS!$A$3:$G$1000,2,FALSE)</f>
        <v>0.11080000000001089</v>
      </c>
      <c r="C468" s="101">
        <f>VLOOKUP($A468,[2]MENSAIS!$A$3:$G$1000,3,FALSE)</f>
        <v>1.0011080000000001</v>
      </c>
      <c r="D468" s="100">
        <f>VLOOKUP($A468,[2]MENSAIS!$A$3:$G$1000,4,FALSE)</f>
        <v>1.0145836780396067</v>
      </c>
      <c r="E468" s="101">
        <f>VLOOKUP($A468,[2]MENSAIS!$A$3:$G$1000,5,FALSE)</f>
        <v>1.1982894900158785</v>
      </c>
      <c r="F468" s="96">
        <f t="shared" ca="1" si="44"/>
        <v>0</v>
      </c>
      <c r="G468" s="93">
        <f t="shared" si="45"/>
        <v>38261</v>
      </c>
      <c r="H468" s="89">
        <f>VLOOKUP($A468,[2]MENSAIS!$A$3:$M$1000,8,FALSE)</f>
        <v>0</v>
      </c>
      <c r="I468" s="90">
        <f>VLOOKUP($A468,[2]MENSAIS!$A$3:$M$1000,9,FALSE)</f>
        <v>0</v>
      </c>
      <c r="J468" s="58">
        <f t="shared" ca="1" si="47"/>
        <v>0</v>
      </c>
      <c r="K468" s="94">
        <f t="shared" si="48"/>
        <v>1.4583678039606696E-2</v>
      </c>
      <c r="L468" s="94">
        <f t="shared" si="49"/>
        <v>1.8315694865665089E-2</v>
      </c>
      <c r="M468" s="92">
        <v>466</v>
      </c>
      <c r="N468" s="93">
        <f t="shared" si="46"/>
        <v>38261</v>
      </c>
      <c r="O468" s="94">
        <f>IF(N468&gt;$N$2,1,IF(C468=C469,1*O469,C468*O469/VLOOKUP(N468,Moeda!A$3:D$99,4,1)))</f>
        <v>1.1877457903959161</v>
      </c>
    </row>
    <row r="469" spans="1:15" ht="20.100000000000001" customHeight="1" x14ac:dyDescent="0.2">
      <c r="A469" s="95">
        <v>38292</v>
      </c>
      <c r="B469" s="100">
        <f>VLOOKUP($A469,[2]MENSAIS!$A$3:$G$1000,2,FALSE)</f>
        <v>0.11460000000000914</v>
      </c>
      <c r="C469" s="101">
        <f>VLOOKUP($A469,[2]MENSAIS!$A$3:$G$1000,3,FALSE)</f>
        <v>1.0011460000000001</v>
      </c>
      <c r="D469" s="100">
        <f>VLOOKUP($A469,[2]MENSAIS!$A$3:$G$1000,4,FALSE)</f>
        <v>1.0157463909346403</v>
      </c>
      <c r="E469" s="101">
        <f>VLOOKUP($A469,[2]MENSAIS!$A$3:$G$1000,5,FALSE)</f>
        <v>1.1969632547296378</v>
      </c>
      <c r="F469" s="96">
        <f t="shared" ca="1" si="44"/>
        <v>0</v>
      </c>
      <c r="G469" s="93">
        <f t="shared" si="45"/>
        <v>38292</v>
      </c>
      <c r="H469" s="89">
        <f>VLOOKUP($A469,[2]MENSAIS!$A$3:$M$1000,8,FALSE)</f>
        <v>0</v>
      </c>
      <c r="I469" s="90">
        <f>VLOOKUP($A469,[2]MENSAIS!$A$3:$M$1000,9,FALSE)</f>
        <v>0</v>
      </c>
      <c r="J469" s="58">
        <f t="shared" ca="1" si="47"/>
        <v>0</v>
      </c>
      <c r="K469" s="94">
        <f t="shared" si="48"/>
        <v>1.5746390934640253E-2</v>
      </c>
      <c r="L469" s="94">
        <f t="shared" si="49"/>
        <v>1.7675293331025133E-2</v>
      </c>
      <c r="M469" s="92">
        <v>467</v>
      </c>
      <c r="N469" s="93">
        <f t="shared" si="46"/>
        <v>38292</v>
      </c>
      <c r="O469" s="94">
        <f>IF(N469&gt;$N$2,1,IF(C469=C470,1*O470,C469*O470/VLOOKUP(N469,Moeda!A$3:D$99,4,1)))</f>
        <v>1.1864312245990603</v>
      </c>
    </row>
    <row r="470" spans="1:15" ht="20.100000000000001" customHeight="1" x14ac:dyDescent="0.2">
      <c r="A470" s="95">
        <v>38322</v>
      </c>
      <c r="B470" s="100">
        <f>VLOOKUP($A470,[2]MENSAIS!$A$3:$G$1000,2,FALSE)</f>
        <v>0.23999999999999577</v>
      </c>
      <c r="C470" s="101">
        <f>VLOOKUP($A470,[2]MENSAIS!$A$3:$G$1000,3,FALSE)</f>
        <v>1.0024</v>
      </c>
      <c r="D470" s="100">
        <f>VLOOKUP($A470,[2]MENSAIS!$A$3:$G$1000,4,FALSE)</f>
        <v>1.0181841822728834</v>
      </c>
      <c r="E470" s="101">
        <f>VLOOKUP($A470,[2]MENSAIS!$A$3:$G$1000,5,FALSE)</f>
        <v>1.1955931050312718</v>
      </c>
      <c r="F470" s="96">
        <f t="shared" ca="1" si="44"/>
        <v>0</v>
      </c>
      <c r="G470" s="93">
        <f t="shared" si="45"/>
        <v>38322</v>
      </c>
      <c r="H470" s="89">
        <f>VLOOKUP($A470,[2]MENSAIS!$A$3:$M$1000,8,FALSE)</f>
        <v>0</v>
      </c>
      <c r="I470" s="90">
        <f>VLOOKUP($A470,[2]MENSAIS!$A$3:$M$1000,9,FALSE)</f>
        <v>0</v>
      </c>
      <c r="J470" s="58">
        <f t="shared" ca="1" si="47"/>
        <v>0</v>
      </c>
      <c r="K470" s="94">
        <f t="shared" si="48"/>
        <v>1.8184182272883431E-2</v>
      </c>
      <c r="L470" s="94">
        <f t="shared" si="49"/>
        <v>1.8184182272883431E-2</v>
      </c>
      <c r="M470" s="92">
        <v>468</v>
      </c>
      <c r="N470" s="93">
        <f t="shared" si="46"/>
        <v>38322</v>
      </c>
      <c r="O470" s="94">
        <f>IF(N470&gt;$N$2,1,IF(C470=C471,1*O471,C470*O471/VLOOKUP(N470,Moeda!A$3:D$99,4,1)))</f>
        <v>1.1850731307911735</v>
      </c>
    </row>
    <row r="471" spans="1:15" ht="20.100000000000001" customHeight="1" x14ac:dyDescent="0.2">
      <c r="A471" s="95">
        <v>38353</v>
      </c>
      <c r="B471" s="100">
        <f>VLOOKUP($A471,[2]MENSAIS!$A$3:$G$1000,2,FALSE)</f>
        <v>0.18800000000001038</v>
      </c>
      <c r="C471" s="101">
        <f>VLOOKUP($A471,[2]MENSAIS!$A$3:$G$1000,3,FALSE)</f>
        <v>1.0018800000000001</v>
      </c>
      <c r="D471" s="100">
        <f>VLOOKUP($A471,[2]MENSAIS!$A$3:$G$1000,4,FALSE)</f>
        <v>1.0018800000000001</v>
      </c>
      <c r="E471" s="101">
        <f>VLOOKUP($A471,[2]MENSAIS!$A$3:$G$1000,5,FALSE)</f>
        <v>1.1927305517071747</v>
      </c>
      <c r="F471" s="96">
        <f t="shared" ca="1" si="44"/>
        <v>0</v>
      </c>
      <c r="G471" s="93">
        <f t="shared" si="45"/>
        <v>38353</v>
      </c>
      <c r="H471" s="89" t="str">
        <f>VLOOKUP($A471,[2]MENSAIS!$A$3:$M$1000,8,FALSE)</f>
        <v>Confere PjeCalc (3 casas)</v>
      </c>
      <c r="I471" s="90">
        <f>VLOOKUP($A471,[2]MENSAIS!$A$3:$M$1000,9,FALSE)</f>
        <v>0</v>
      </c>
      <c r="J471" s="58">
        <f t="shared" ca="1" si="47"/>
        <v>0</v>
      </c>
      <c r="K471" s="94">
        <f t="shared" si="48"/>
        <v>1.8800000000001038E-3</v>
      </c>
      <c r="L471" s="94">
        <f t="shared" si="49"/>
        <v>1.8794311816431097E-2</v>
      </c>
      <c r="M471" s="92">
        <v>469</v>
      </c>
      <c r="N471" s="93">
        <f t="shared" si="46"/>
        <v>38353</v>
      </c>
      <c r="O471" s="94">
        <f>IF(N471&gt;$N$2,1,IF(C471=C472,1*O472,C471*O472/VLOOKUP(N471,Moeda!A$3:D$99,4,1)))</f>
        <v>1.1822357649552808</v>
      </c>
    </row>
    <row r="472" spans="1:15" ht="20.100000000000001" customHeight="1" x14ac:dyDescent="0.2">
      <c r="A472" s="95">
        <v>38384</v>
      </c>
      <c r="B472" s="100">
        <f>VLOOKUP($A472,[2]MENSAIS!$A$3:$G$1000,2,FALSE)</f>
        <v>9.6199999999990737E-2</v>
      </c>
      <c r="C472" s="101">
        <f>VLOOKUP($A472,[2]MENSAIS!$A$3:$G$1000,3,FALSE)</f>
        <v>1.0009619999999999</v>
      </c>
      <c r="D472" s="100">
        <f>VLOOKUP($A472,[2]MENSAIS!$A$3:$G$1000,4,FALSE)</f>
        <v>1.00284380856</v>
      </c>
      <c r="E472" s="101">
        <f>VLOOKUP($A472,[2]MENSAIS!$A$3:$G$1000,5,FALSE)</f>
        <v>1.1904924259463954</v>
      </c>
      <c r="F472" s="96">
        <f t="shared" ca="1" si="44"/>
        <v>0</v>
      </c>
      <c r="G472" s="93">
        <f t="shared" si="45"/>
        <v>38384</v>
      </c>
      <c r="H472" s="89">
        <f>VLOOKUP($A472,[2]MENSAIS!$A$3:$M$1000,8,FALSE)</f>
        <v>0</v>
      </c>
      <c r="I472" s="90">
        <f>VLOOKUP($A472,[2]MENSAIS!$A$3:$M$1000,9,FALSE)</f>
        <v>0</v>
      </c>
      <c r="J472" s="58">
        <f t="shared" ca="1" si="47"/>
        <v>0</v>
      </c>
      <c r="K472" s="94">
        <f t="shared" si="48"/>
        <v>2.843808559999994E-3</v>
      </c>
      <c r="L472" s="94">
        <f t="shared" si="49"/>
        <v>1.9307549086916787E-2</v>
      </c>
      <c r="M472" s="92">
        <v>470</v>
      </c>
      <c r="N472" s="93">
        <f t="shared" si="46"/>
        <v>38384</v>
      </c>
      <c r="O472" s="94">
        <f>IF(N472&gt;$N$2,1,IF(C472=C473,1*O473,C472*O473/VLOOKUP(N472,Moeda!A$3:D$99,4,1)))</f>
        <v>1.1800173323704244</v>
      </c>
    </row>
    <row r="473" spans="1:15" ht="20.100000000000001" customHeight="1" x14ac:dyDescent="0.2">
      <c r="A473" s="95">
        <v>38412</v>
      </c>
      <c r="B473" s="100">
        <f>VLOOKUP($A473,[2]MENSAIS!$A$3:$G$1000,2,FALSE)</f>
        <v>0.26349999999999429</v>
      </c>
      <c r="C473" s="101">
        <f>VLOOKUP($A473,[2]MENSAIS!$A$3:$G$1000,3,FALSE)</f>
        <v>1.0026349999999999</v>
      </c>
      <c r="D473" s="100">
        <f>VLOOKUP($A473,[2]MENSAIS!$A$3:$G$1000,4,FALSE)</f>
        <v>1.0054863019955556</v>
      </c>
      <c r="E473" s="101">
        <f>VLOOKUP($A473,[2]MENSAIS!$A$3:$G$1000,5,FALSE)</f>
        <v>1.1893482729078582</v>
      </c>
      <c r="F473" s="96">
        <f t="shared" ca="1" si="44"/>
        <v>0</v>
      </c>
      <c r="G473" s="93">
        <f t="shared" si="45"/>
        <v>38412</v>
      </c>
      <c r="H473" s="89">
        <f>VLOOKUP($A473,[2]MENSAIS!$A$3:$M$1000,8,FALSE)</f>
        <v>0</v>
      </c>
      <c r="I473" s="90">
        <f>VLOOKUP($A473,[2]MENSAIS!$A$3:$M$1000,9,FALSE)</f>
        <v>0</v>
      </c>
      <c r="J473" s="58">
        <f t="shared" ca="1" si="47"/>
        <v>0</v>
      </c>
      <c r="K473" s="94">
        <f t="shared" si="48"/>
        <v>5.4863019955555536E-3</v>
      </c>
      <c r="L473" s="94">
        <f t="shared" si="49"/>
        <v>2.0179545247311026E-2</v>
      </c>
      <c r="M473" s="92">
        <v>471</v>
      </c>
      <c r="N473" s="93">
        <f t="shared" si="46"/>
        <v>38412</v>
      </c>
      <c r="O473" s="94">
        <f>IF(N473&gt;$N$2,1,IF(C473=C474,1*O474,C473*O474/VLOOKUP(N473,Moeda!A$3:D$99,4,1)))</f>
        <v>1.1788832466871115</v>
      </c>
    </row>
    <row r="474" spans="1:15" ht="20.100000000000001" customHeight="1" x14ac:dyDescent="0.2">
      <c r="A474" s="95">
        <v>38443</v>
      </c>
      <c r="B474" s="100">
        <f>VLOOKUP($A474,[2]MENSAIS!$A$3:$G$1000,2,FALSE)</f>
        <v>0.2002999999999977</v>
      </c>
      <c r="C474" s="101">
        <f>VLOOKUP($A474,[2]MENSAIS!$A$3:$G$1000,3,FALSE)</f>
        <v>1.002003</v>
      </c>
      <c r="D474" s="100">
        <f>VLOOKUP($A474,[2]MENSAIS!$A$3:$G$1000,4,FALSE)</f>
        <v>1.0075002910584527</v>
      </c>
      <c r="E474" s="101">
        <f>VLOOKUP($A474,[2]MENSAIS!$A$3:$G$1000,5,FALSE)</f>
        <v>1.1862225764189942</v>
      </c>
      <c r="F474" s="96">
        <f t="shared" ca="1" si="44"/>
        <v>0</v>
      </c>
      <c r="G474" s="93">
        <f t="shared" si="45"/>
        <v>38443</v>
      </c>
      <c r="H474" s="89">
        <f>VLOOKUP($A474,[2]MENSAIS!$A$3:$M$1000,8,FALSE)</f>
        <v>0</v>
      </c>
      <c r="I474" s="90">
        <f>VLOOKUP($A474,[2]MENSAIS!$A$3:$M$1000,9,FALSE)</f>
        <v>0</v>
      </c>
      <c r="J474" s="58">
        <f t="shared" ca="1" si="47"/>
        <v>0</v>
      </c>
      <c r="K474" s="94">
        <f t="shared" si="48"/>
        <v>7.5002910584527349E-3</v>
      </c>
      <c r="L474" s="94">
        <f t="shared" si="49"/>
        <v>2.1330322174860417E-2</v>
      </c>
      <c r="M474" s="92">
        <v>472</v>
      </c>
      <c r="N474" s="93">
        <f t="shared" si="46"/>
        <v>38443</v>
      </c>
      <c r="O474" s="94">
        <f>IF(N474&gt;$N$2,1,IF(C474=C475,1*O475,C474*O475/VLOOKUP(N474,Moeda!A$3:D$99,4,1)))</f>
        <v>1.1757850530722662</v>
      </c>
    </row>
    <row r="475" spans="1:15" ht="20.100000000000001" customHeight="1" x14ac:dyDescent="0.2">
      <c r="A475" s="95">
        <v>38473</v>
      </c>
      <c r="B475" s="100">
        <f>VLOOKUP($A475,[2]MENSAIS!$A$3:$G$1000,2,FALSE)</f>
        <v>0.2526999999999946</v>
      </c>
      <c r="C475" s="101">
        <f>VLOOKUP($A475,[2]MENSAIS!$A$3:$G$1000,3,FALSE)</f>
        <v>1.0025269999999999</v>
      </c>
      <c r="D475" s="100">
        <f>VLOOKUP($A475,[2]MENSAIS!$A$3:$G$1000,4,FALSE)</f>
        <v>1.0100462442939573</v>
      </c>
      <c r="E475" s="101">
        <f>VLOOKUP($A475,[2]MENSAIS!$A$3:$G$1000,5,FALSE)</f>
        <v>1.1838513222205864</v>
      </c>
      <c r="F475" s="96">
        <f t="shared" ca="1" si="44"/>
        <v>0</v>
      </c>
      <c r="G475" s="93">
        <f t="shared" si="45"/>
        <v>38473</v>
      </c>
      <c r="H475" s="89">
        <f>VLOOKUP($A475,[2]MENSAIS!$A$3:$M$1000,8,FALSE)</f>
        <v>0</v>
      </c>
      <c r="I475" s="90">
        <f>VLOOKUP($A475,[2]MENSAIS!$A$3:$M$1000,9,FALSE)</f>
        <v>0</v>
      </c>
      <c r="J475" s="58">
        <f t="shared" ca="1" si="47"/>
        <v>0</v>
      </c>
      <c r="K475" s="94">
        <f t="shared" si="48"/>
        <v>1.0046244293957285E-2</v>
      </c>
      <c r="L475" s="94">
        <f t="shared" si="49"/>
        <v>2.2330700635813328E-2</v>
      </c>
      <c r="M475" s="92">
        <v>473</v>
      </c>
      <c r="N475" s="93">
        <f t="shared" si="46"/>
        <v>38473</v>
      </c>
      <c r="O475" s="94">
        <f>IF(N475&gt;$N$2,1,IF(C475=C476,1*O476,C475*O476/VLOOKUP(N475,Moeda!A$3:D$99,4,1)))</f>
        <v>1.1734346634413932</v>
      </c>
    </row>
    <row r="476" spans="1:15" ht="20.100000000000001" customHeight="1" x14ac:dyDescent="0.2">
      <c r="A476" s="95">
        <v>38504</v>
      </c>
      <c r="B476" s="100">
        <f>VLOOKUP($A476,[2]MENSAIS!$A$3:$G$1000,2,FALSE)</f>
        <v>0.29930000000000234</v>
      </c>
      <c r="C476" s="101">
        <f>VLOOKUP($A476,[2]MENSAIS!$A$3:$G$1000,3,FALSE)</f>
        <v>1.002993</v>
      </c>
      <c r="D476" s="100">
        <f>VLOOKUP($A476,[2]MENSAIS!$A$3:$G$1000,4,FALSE)</f>
        <v>1.0130693127031292</v>
      </c>
      <c r="E476" s="101">
        <f>VLOOKUP($A476,[2]MENSAIS!$A$3:$G$1000,5,FALSE)</f>
        <v>1.1808672706277104</v>
      </c>
      <c r="F476" s="96">
        <f t="shared" ca="1" si="44"/>
        <v>0</v>
      </c>
      <c r="G476" s="93">
        <f t="shared" si="45"/>
        <v>38504</v>
      </c>
      <c r="H476" s="89">
        <f>VLOOKUP($A476,[2]MENSAIS!$A$3:$M$1000,8,FALSE)</f>
        <v>0</v>
      </c>
      <c r="I476" s="90">
        <f>VLOOKUP($A476,[2]MENSAIS!$A$3:$M$1000,9,FALSE)</f>
        <v>0</v>
      </c>
      <c r="J476" s="58">
        <f t="shared" ca="1" si="47"/>
        <v>0</v>
      </c>
      <c r="K476" s="94">
        <f t="shared" si="48"/>
        <v>1.3069312703129166E-2</v>
      </c>
      <c r="L476" s="94">
        <f t="shared" si="49"/>
        <v>2.3587997958412155E-2</v>
      </c>
      <c r="M476" s="92">
        <v>474</v>
      </c>
      <c r="N476" s="93">
        <f t="shared" si="46"/>
        <v>38504</v>
      </c>
      <c r="O476" s="94">
        <f>IF(N476&gt;$N$2,1,IF(C476=C477,1*O477,C476*O477/VLOOKUP(N476,Moeda!A$3:D$99,4,1)))</f>
        <v>1.1704768683949593</v>
      </c>
    </row>
    <row r="477" spans="1:15" ht="20.100000000000001" customHeight="1" x14ac:dyDescent="0.2">
      <c r="A477" s="95">
        <v>38534</v>
      </c>
      <c r="B477" s="100">
        <f>VLOOKUP($A477,[2]MENSAIS!$A$3:$G$1000,2,FALSE)</f>
        <v>0.2574999999999994</v>
      </c>
      <c r="C477" s="101">
        <f>VLOOKUP($A477,[2]MENSAIS!$A$3:$G$1000,3,FALSE)</f>
        <v>1.002575</v>
      </c>
      <c r="D477" s="100">
        <f>VLOOKUP($A477,[2]MENSAIS!$A$3:$G$1000,4,FALSE)</f>
        <v>1.0156779661833397</v>
      </c>
      <c r="E477" s="101">
        <f>VLOOKUP($A477,[2]MENSAIS!$A$3:$G$1000,5,FALSE)</f>
        <v>1.1773434815873194</v>
      </c>
      <c r="F477" s="96">
        <f t="shared" ca="1" si="44"/>
        <v>0</v>
      </c>
      <c r="G477" s="93">
        <f t="shared" si="45"/>
        <v>38534</v>
      </c>
      <c r="H477" s="89">
        <f>VLOOKUP($A477,[2]MENSAIS!$A$3:$M$1000,8,FALSE)</f>
        <v>0</v>
      </c>
      <c r="I477" s="90">
        <f>VLOOKUP($A477,[2]MENSAIS!$A$3:$M$1000,9,FALSE)</f>
        <v>0</v>
      </c>
      <c r="J477" s="58">
        <f t="shared" ca="1" si="47"/>
        <v>0</v>
      </c>
      <c r="K477" s="94">
        <f t="shared" si="48"/>
        <v>1.567796618333972E-2</v>
      </c>
      <c r="L477" s="94">
        <f t="shared" si="49"/>
        <v>2.4224450924949847E-2</v>
      </c>
      <c r="M477" s="92">
        <v>475</v>
      </c>
      <c r="N477" s="93">
        <f t="shared" si="46"/>
        <v>38534</v>
      </c>
      <c r="O477" s="94">
        <f>IF(N477&gt;$N$2,1,IF(C477=C478,1*O478,C477*O478/VLOOKUP(N477,Moeda!A$3:D$99,4,1)))</f>
        <v>1.1669840850284692</v>
      </c>
    </row>
    <row r="478" spans="1:15" ht="20.100000000000001" customHeight="1" x14ac:dyDescent="0.2">
      <c r="A478" s="95">
        <v>38565</v>
      </c>
      <c r="B478" s="100">
        <f>VLOOKUP($A478,[2]MENSAIS!$A$3:$G$1000,2,FALSE)</f>
        <v>0.34659999999999691</v>
      </c>
      <c r="C478" s="101">
        <f>VLOOKUP($A478,[2]MENSAIS!$A$3:$G$1000,3,FALSE)</f>
        <v>1.003466</v>
      </c>
      <c r="D478" s="100">
        <f>VLOOKUP($A478,[2]MENSAIS!$A$3:$G$1000,4,FALSE)</f>
        <v>1.0191983060141312</v>
      </c>
      <c r="E478" s="101">
        <f>VLOOKUP($A478,[2]MENSAIS!$A$3:$G$1000,5,FALSE)</f>
        <v>1.1743196085951868</v>
      </c>
      <c r="F478" s="96">
        <f t="shared" ca="1" si="44"/>
        <v>0</v>
      </c>
      <c r="G478" s="93">
        <f t="shared" si="45"/>
        <v>38565</v>
      </c>
      <c r="H478" s="89">
        <f>VLOOKUP($A478,[2]MENSAIS!$A$3:$M$1000,8,FALSE)</f>
        <v>0</v>
      </c>
      <c r="I478" s="90">
        <f>VLOOKUP($A478,[2]MENSAIS!$A$3:$M$1000,9,FALSE)</f>
        <v>0</v>
      </c>
      <c r="J478" s="58">
        <f t="shared" ca="1" si="47"/>
        <v>0</v>
      </c>
      <c r="K478" s="94">
        <f t="shared" si="48"/>
        <v>1.9198306014131195E-2</v>
      </c>
      <c r="L478" s="94">
        <f t="shared" si="49"/>
        <v>2.5717848585441461E-2</v>
      </c>
      <c r="M478" s="92">
        <v>476</v>
      </c>
      <c r="N478" s="93">
        <f t="shared" si="46"/>
        <v>38565</v>
      </c>
      <c r="O478" s="94">
        <f>IF(N478&gt;$N$2,1,IF(C478=C479,1*O479,C478*O479/VLOOKUP(N478,Moeda!A$3:D$99,4,1)))</f>
        <v>1.1639868189696223</v>
      </c>
    </row>
    <row r="479" spans="1:15" ht="20.100000000000001" customHeight="1" x14ac:dyDescent="0.2">
      <c r="A479" s="95">
        <v>38596</v>
      </c>
      <c r="B479" s="100">
        <f>VLOOKUP($A479,[2]MENSAIS!$A$3:$G$1000,2,FALSE)</f>
        <v>0.26370000000000005</v>
      </c>
      <c r="C479" s="101">
        <f>VLOOKUP($A479,[2]MENSAIS!$A$3:$G$1000,3,FALSE)</f>
        <v>1.002637</v>
      </c>
      <c r="D479" s="100">
        <f>VLOOKUP($A479,[2]MENSAIS!$A$3:$G$1000,4,FALSE)</f>
        <v>1.0218859319470905</v>
      </c>
      <c r="E479" s="101">
        <f>VLOOKUP($A479,[2]MENSAIS!$A$3:$G$1000,5,FALSE)</f>
        <v>1.1702634753894869</v>
      </c>
      <c r="F479" s="96">
        <f t="shared" ca="1" si="44"/>
        <v>0</v>
      </c>
      <c r="G479" s="93">
        <f t="shared" si="45"/>
        <v>38596</v>
      </c>
      <c r="H479" s="89">
        <f>VLOOKUP($A479,[2]MENSAIS!$A$3:$M$1000,8,FALSE)</f>
        <v>0</v>
      </c>
      <c r="I479" s="90">
        <f>VLOOKUP($A479,[2]MENSAIS!$A$3:$M$1000,9,FALSE)</f>
        <v>0</v>
      </c>
      <c r="J479" s="58">
        <f t="shared" ca="1" si="47"/>
        <v>0</v>
      </c>
      <c r="K479" s="94">
        <f t="shared" si="48"/>
        <v>2.1885931947090542E-2</v>
      </c>
      <c r="L479" s="94">
        <f t="shared" si="49"/>
        <v>2.6648617740705038E-2</v>
      </c>
      <c r="M479" s="92">
        <v>477</v>
      </c>
      <c r="N479" s="93">
        <f t="shared" si="46"/>
        <v>38596</v>
      </c>
      <c r="O479" s="94">
        <f>IF(N479&gt;$N$2,1,IF(C479=C480,1*O480,C479*O480/VLOOKUP(N479,Moeda!A$3:D$99,4,1)))</f>
        <v>1.1599663755120975</v>
      </c>
    </row>
    <row r="480" spans="1:15" ht="20.100000000000001" customHeight="1" x14ac:dyDescent="0.2">
      <c r="A480" s="95">
        <v>38626</v>
      </c>
      <c r="B480" s="100">
        <f>VLOOKUP($A480,[2]MENSAIS!$A$3:$G$1000,2,FALSE)</f>
        <v>0.20999999999999908</v>
      </c>
      <c r="C480" s="101">
        <f>VLOOKUP($A480,[2]MENSAIS!$A$3:$G$1000,3,FALSE)</f>
        <v>1.0021</v>
      </c>
      <c r="D480" s="100">
        <f>VLOOKUP($A480,[2]MENSAIS!$A$3:$G$1000,4,FALSE)</f>
        <v>1.0240318924041794</v>
      </c>
      <c r="E480" s="101">
        <f>VLOOKUP($A480,[2]MENSAIS!$A$3:$G$1000,5,FALSE)</f>
        <v>1.1671856069439757</v>
      </c>
      <c r="F480" s="96">
        <f t="shared" ca="1" si="44"/>
        <v>0</v>
      </c>
      <c r="G480" s="93">
        <f t="shared" si="45"/>
        <v>38626</v>
      </c>
      <c r="H480" s="89">
        <f>VLOOKUP($A480,[2]MENSAIS!$A$3:$M$1000,8,FALSE)</f>
        <v>0</v>
      </c>
      <c r="I480" s="90">
        <f>VLOOKUP($A480,[2]MENSAIS!$A$3:$M$1000,9,FALSE)</f>
        <v>0</v>
      </c>
      <c r="J480" s="58">
        <f t="shared" ca="1" si="47"/>
        <v>0</v>
      </c>
      <c r="K480" s="94">
        <f t="shared" si="48"/>
        <v>2.4031892404179356E-2</v>
      </c>
      <c r="L480" s="94">
        <f t="shared" si="49"/>
        <v>2.7665925991961382E-2</v>
      </c>
      <c r="M480" s="92">
        <v>478</v>
      </c>
      <c r="N480" s="93">
        <f t="shared" si="46"/>
        <v>38626</v>
      </c>
      <c r="O480" s="94">
        <f>IF(N480&gt;$N$2,1,IF(C480=C481,1*O481,C480*O481/VLOOKUP(N480,Moeda!A$3:D$99,4,1)))</f>
        <v>1.1569155891036311</v>
      </c>
    </row>
    <row r="481" spans="1:15" ht="20.100000000000001" customHeight="1" x14ac:dyDescent="0.2">
      <c r="A481" s="95">
        <v>38657</v>
      </c>
      <c r="B481" s="100">
        <f>VLOOKUP($A481,[2]MENSAIS!$A$3:$G$1000,2,FALSE)</f>
        <v>0.19290000000000695</v>
      </c>
      <c r="C481" s="101">
        <f>VLOOKUP($A481,[2]MENSAIS!$A$3:$G$1000,3,FALSE)</f>
        <v>1.0019290000000001</v>
      </c>
      <c r="D481" s="100">
        <f>VLOOKUP($A481,[2]MENSAIS!$A$3:$G$1000,4,FALSE)</f>
        <v>1.0260072499246271</v>
      </c>
      <c r="E481" s="101">
        <f>VLOOKUP($A481,[2]MENSAIS!$A$3:$G$1000,5,FALSE)</f>
        <v>1.164739653671266</v>
      </c>
      <c r="F481" s="96">
        <f t="shared" ca="1" si="44"/>
        <v>0</v>
      </c>
      <c r="G481" s="93">
        <f t="shared" si="45"/>
        <v>38657</v>
      </c>
      <c r="H481" s="89">
        <f>VLOOKUP($A481,[2]MENSAIS!$A$3:$M$1000,8,FALSE)</f>
        <v>0</v>
      </c>
      <c r="I481" s="90">
        <f>VLOOKUP($A481,[2]MENSAIS!$A$3:$M$1000,9,FALSE)</f>
        <v>0</v>
      </c>
      <c r="J481" s="58">
        <f t="shared" ca="1" si="47"/>
        <v>0</v>
      </c>
      <c r="K481" s="94">
        <f t="shared" si="48"/>
        <v>2.6007249924627107E-2</v>
      </c>
      <c r="L481" s="94">
        <f t="shared" si="49"/>
        <v>2.846966732444578E-2</v>
      </c>
      <c r="M481" s="92">
        <v>479</v>
      </c>
      <c r="N481" s="93">
        <f t="shared" si="46"/>
        <v>38657</v>
      </c>
      <c r="O481" s="94">
        <f>IF(N481&gt;$N$2,1,IF(C481=C482,1*O482,C481*O482/VLOOKUP(N481,Moeda!A$3:D$99,4,1)))</f>
        <v>1.1544911576725188</v>
      </c>
    </row>
    <row r="482" spans="1:15" ht="20.100000000000001" customHeight="1" x14ac:dyDescent="0.2">
      <c r="A482" s="95">
        <v>38687</v>
      </c>
      <c r="B482" s="100">
        <f>VLOOKUP($A482,[2]MENSAIS!$A$3:$G$1000,2,FALSE)</f>
        <v>0.22690000000000765</v>
      </c>
      <c r="C482" s="101">
        <f>VLOOKUP($A482,[2]MENSAIS!$A$3:$G$1000,3,FALSE)</f>
        <v>1.0022690000000001</v>
      </c>
      <c r="D482" s="100">
        <f>VLOOKUP($A482,[2]MENSAIS!$A$3:$G$1000,4,FALSE)</f>
        <v>1.0283352603747062</v>
      </c>
      <c r="E482" s="101">
        <f>VLOOKUP($A482,[2]MENSAIS!$A$3:$G$1000,5,FALSE)</f>
        <v>1.1624971965790649</v>
      </c>
      <c r="F482" s="96">
        <f t="shared" ca="1" si="44"/>
        <v>0</v>
      </c>
      <c r="G482" s="93">
        <f t="shared" si="45"/>
        <v>38687</v>
      </c>
      <c r="H482" s="89">
        <f>VLOOKUP($A482,[2]MENSAIS!$A$3:$M$1000,8,FALSE)</f>
        <v>0</v>
      </c>
      <c r="I482" s="90">
        <f>VLOOKUP($A482,[2]MENSAIS!$A$3:$M$1000,9,FALSE)</f>
        <v>0</v>
      </c>
      <c r="J482" s="58">
        <f t="shared" ca="1" si="47"/>
        <v>0</v>
      </c>
      <c r="K482" s="94">
        <f t="shared" si="48"/>
        <v>2.8335260374706239E-2</v>
      </c>
      <c r="L482" s="94">
        <f t="shared" si="49"/>
        <v>2.8335260374706239E-2</v>
      </c>
      <c r="M482" s="92">
        <v>480</v>
      </c>
      <c r="N482" s="93">
        <f t="shared" si="46"/>
        <v>38687</v>
      </c>
      <c r="O482" s="94">
        <f>IF(N482&gt;$N$2,1,IF(C482=C483,1*O483,C482*O483/VLOOKUP(N482,Moeda!A$3:D$99,4,1)))</f>
        <v>1.1522684318674463</v>
      </c>
    </row>
    <row r="483" spans="1:15" ht="20.100000000000001" customHeight="1" x14ac:dyDescent="0.2">
      <c r="A483" s="95">
        <v>38718</v>
      </c>
      <c r="B483" s="100">
        <f>VLOOKUP($A483,[2]MENSAIS!$A$3:$G$1000,2,FALSE)</f>
        <v>0.23260000000000502</v>
      </c>
      <c r="C483" s="101">
        <f>VLOOKUP($A483,[2]MENSAIS!$A$3:$G$1000,3,FALSE)</f>
        <v>1.0023260000000001</v>
      </c>
      <c r="D483" s="100">
        <f>VLOOKUP($A483,[2]MENSAIS!$A$3:$G$1000,4,FALSE)</f>
        <v>1.0023260000000001</v>
      </c>
      <c r="E483" s="101">
        <f>VLOOKUP($A483,[2]MENSAIS!$A$3:$G$1000,5,FALSE)</f>
        <v>1.1598654618461359</v>
      </c>
      <c r="F483" s="96">
        <f t="shared" ca="1" si="44"/>
        <v>0</v>
      </c>
      <c r="G483" s="93">
        <f t="shared" si="45"/>
        <v>38718</v>
      </c>
      <c r="H483" s="89">
        <f>VLOOKUP($A483,[2]MENSAIS!$A$3:$M$1000,8,FALSE)</f>
        <v>0</v>
      </c>
      <c r="I483" s="90">
        <f>VLOOKUP($A483,[2]MENSAIS!$A$3:$M$1000,9,FALSE)</f>
        <v>0</v>
      </c>
      <c r="J483" s="58">
        <f t="shared" ca="1" si="47"/>
        <v>0</v>
      </c>
      <c r="K483" s="94">
        <f t="shared" si="48"/>
        <v>2.3260000000000502E-3</v>
      </c>
      <c r="L483" s="94">
        <f t="shared" si="49"/>
        <v>2.8793037280250511E-2</v>
      </c>
      <c r="M483" s="92">
        <v>481</v>
      </c>
      <c r="N483" s="93">
        <f t="shared" si="46"/>
        <v>38718</v>
      </c>
      <c r="O483" s="94">
        <f>IF(N483&gt;$N$2,1,IF(C483=C484,1*O484,C483*O484/VLOOKUP(N483,Moeda!A$3:D$99,4,1)))</f>
        <v>1.1496598536594929</v>
      </c>
    </row>
    <row r="484" spans="1:15" ht="20.100000000000001" customHeight="1" x14ac:dyDescent="0.2">
      <c r="A484" s="95">
        <v>38749</v>
      </c>
      <c r="B484" s="100">
        <f>VLOOKUP($A484,[2]MENSAIS!$A$3:$G$1000,2,FALSE)</f>
        <v>7.2500000000008669E-2</v>
      </c>
      <c r="C484" s="101">
        <f>VLOOKUP($A484,[2]MENSAIS!$A$3:$G$1000,3,FALSE)</f>
        <v>1.0007250000000001</v>
      </c>
      <c r="D484" s="100">
        <f>VLOOKUP($A484,[2]MENSAIS!$A$3:$G$1000,4,FALSE)</f>
        <v>1.0030526863500002</v>
      </c>
      <c r="E484" s="101">
        <f>VLOOKUP($A484,[2]MENSAIS!$A$3:$G$1000,5,FALSE)</f>
        <v>1.1571738754119276</v>
      </c>
      <c r="F484" s="96">
        <f t="shared" ca="1" si="44"/>
        <v>0</v>
      </c>
      <c r="G484" s="93">
        <f t="shared" si="45"/>
        <v>38749</v>
      </c>
      <c r="H484" s="89">
        <f>VLOOKUP($A484,[2]MENSAIS!$A$3:$M$1000,8,FALSE)</f>
        <v>0</v>
      </c>
      <c r="I484" s="90">
        <f>VLOOKUP($A484,[2]MENSAIS!$A$3:$M$1000,9,FALSE)</f>
        <v>0</v>
      </c>
      <c r="J484" s="58">
        <f t="shared" ca="1" si="47"/>
        <v>0</v>
      </c>
      <c r="K484" s="94">
        <f t="shared" si="48"/>
        <v>3.0526863500002221E-3</v>
      </c>
      <c r="L484" s="94">
        <f t="shared" si="49"/>
        <v>2.8549447663626548E-2</v>
      </c>
      <c r="M484" s="92">
        <v>482</v>
      </c>
      <c r="N484" s="93">
        <f t="shared" si="46"/>
        <v>38749</v>
      </c>
      <c r="O484" s="94">
        <f>IF(N484&gt;$N$2,1,IF(C484=C485,1*O485,C484*O485/VLOOKUP(N484,Moeda!A$3:D$99,4,1)))</f>
        <v>1.1469919503829022</v>
      </c>
    </row>
    <row r="485" spans="1:15" ht="20.100000000000001" customHeight="1" x14ac:dyDescent="0.2">
      <c r="A485" s="95">
        <v>38777</v>
      </c>
      <c r="B485" s="100">
        <f>VLOOKUP($A485,[2]MENSAIS!$A$3:$G$1000,2,FALSE)</f>
        <v>0.20729999999999915</v>
      </c>
      <c r="C485" s="101">
        <f>VLOOKUP($A485,[2]MENSAIS!$A$3:$G$1000,3,FALSE)</f>
        <v>1.002073</v>
      </c>
      <c r="D485" s="100">
        <f>VLOOKUP($A485,[2]MENSAIS!$A$3:$G$1000,4,FALSE)</f>
        <v>1.0051320145688039</v>
      </c>
      <c r="E485" s="101">
        <f>VLOOKUP($A485,[2]MENSAIS!$A$3:$G$1000,5,FALSE)</f>
        <v>1.156335532151118</v>
      </c>
      <c r="F485" s="96">
        <f t="shared" ca="1" si="44"/>
        <v>0</v>
      </c>
      <c r="G485" s="93">
        <f t="shared" si="45"/>
        <v>38777</v>
      </c>
      <c r="H485" s="89">
        <f>VLOOKUP($A485,[2]MENSAIS!$A$3:$M$1000,8,FALSE)</f>
        <v>0</v>
      </c>
      <c r="I485" s="90">
        <f>VLOOKUP($A485,[2]MENSAIS!$A$3:$M$1000,9,FALSE)</f>
        <v>0</v>
      </c>
      <c r="J485" s="58">
        <f t="shared" ca="1" si="47"/>
        <v>0</v>
      </c>
      <c r="K485" s="94">
        <f t="shared" si="48"/>
        <v>5.1320145688038554E-3</v>
      </c>
      <c r="L485" s="94">
        <f t="shared" si="49"/>
        <v>2.7972922019112945E-2</v>
      </c>
      <c r="M485" s="92">
        <v>483</v>
      </c>
      <c r="N485" s="93">
        <f t="shared" si="46"/>
        <v>38777</v>
      </c>
      <c r="O485" s="94">
        <f>IF(N485&gt;$N$2,1,IF(C485=C486,1*O486,C485*O486/VLOOKUP(N485,Moeda!A$3:D$99,4,1)))</f>
        <v>1.1461609836697415</v>
      </c>
    </row>
    <row r="486" spans="1:15" ht="20.100000000000001" customHeight="1" x14ac:dyDescent="0.2">
      <c r="A486" s="95">
        <v>38808</v>
      </c>
      <c r="B486" s="100">
        <f>VLOOKUP($A486,[2]MENSAIS!$A$3:$G$1000,2,FALSE)</f>
        <v>8.5500000000005016E-2</v>
      </c>
      <c r="C486" s="101">
        <f>VLOOKUP($A486,[2]MENSAIS!$A$3:$G$1000,3,FALSE)</f>
        <v>1.0008550000000001</v>
      </c>
      <c r="D486" s="100">
        <f>VLOOKUP($A486,[2]MENSAIS!$A$3:$G$1000,4,FALSE)</f>
        <v>1.0059914024412602</v>
      </c>
      <c r="E486" s="101">
        <f>VLOOKUP($A486,[2]MENSAIS!$A$3:$G$1000,5,FALSE)</f>
        <v>1.153943407467438</v>
      </c>
      <c r="F486" s="96">
        <f t="shared" ca="1" si="44"/>
        <v>0</v>
      </c>
      <c r="G486" s="93">
        <f t="shared" si="45"/>
        <v>38808</v>
      </c>
      <c r="H486" s="89">
        <f>VLOOKUP($A486,[2]MENSAIS!$A$3:$M$1000,8,FALSE)</f>
        <v>0</v>
      </c>
      <c r="I486" s="90">
        <f>VLOOKUP($A486,[2]MENSAIS!$A$3:$M$1000,9,FALSE)</f>
        <v>0</v>
      </c>
      <c r="J486" s="58">
        <f t="shared" ca="1" si="47"/>
        <v>0</v>
      </c>
      <c r="K486" s="94">
        <f t="shared" si="48"/>
        <v>5.9914024412601741E-3</v>
      </c>
      <c r="L486" s="94">
        <f t="shared" si="49"/>
        <v>2.6795168145643311E-2</v>
      </c>
      <c r="M486" s="92">
        <v>484</v>
      </c>
      <c r="N486" s="93">
        <f t="shared" si="46"/>
        <v>38808</v>
      </c>
      <c r="O486" s="94">
        <f>IF(N486&gt;$N$2,1,IF(C486=C487,1*O487,C486*O487/VLOOKUP(N486,Moeda!A$3:D$99,4,1)))</f>
        <v>1.1437899071921322</v>
      </c>
    </row>
    <row r="487" spans="1:15" ht="20.100000000000001" customHeight="1" x14ac:dyDescent="0.2">
      <c r="A487" s="95">
        <v>38838</v>
      </c>
      <c r="B487" s="100">
        <f>VLOOKUP($A487,[2]MENSAIS!$A$3:$G$1000,2,FALSE)</f>
        <v>0.18879999999998898</v>
      </c>
      <c r="C487" s="101">
        <f>VLOOKUP($A487,[2]MENSAIS!$A$3:$G$1000,3,FALSE)</f>
        <v>1.0018879999999999</v>
      </c>
      <c r="D487" s="100">
        <f>VLOOKUP($A487,[2]MENSAIS!$A$3:$G$1000,4,FALSE)</f>
        <v>1.0078907142090692</v>
      </c>
      <c r="E487" s="101">
        <f>VLOOKUP($A487,[2]MENSAIS!$A$3:$G$1000,5,FALSE)</f>
        <v>1.1529576286949037</v>
      </c>
      <c r="F487" s="96">
        <f t="shared" ca="1" si="44"/>
        <v>0</v>
      </c>
      <c r="G487" s="93">
        <f t="shared" si="45"/>
        <v>38838</v>
      </c>
      <c r="H487" s="89">
        <f>VLOOKUP($A487,[2]MENSAIS!$A$3:$M$1000,8,FALSE)</f>
        <v>0</v>
      </c>
      <c r="I487" s="90">
        <f>VLOOKUP($A487,[2]MENSAIS!$A$3:$M$1000,9,FALSE)</f>
        <v>0</v>
      </c>
      <c r="J487" s="58">
        <f t="shared" ca="1" si="47"/>
        <v>0</v>
      </c>
      <c r="K487" s="94">
        <f t="shared" si="48"/>
        <v>7.8907142090691718E-3</v>
      </c>
      <c r="L487" s="94">
        <f t="shared" si="49"/>
        <v>2.6140699874519502E-2</v>
      </c>
      <c r="M487" s="92">
        <v>485</v>
      </c>
      <c r="N487" s="93">
        <f t="shared" si="46"/>
        <v>38838</v>
      </c>
      <c r="O487" s="94">
        <f>IF(N487&gt;$N$2,1,IF(C487=C488,1*O488,C487*O488/VLOOKUP(N487,Moeda!A$3:D$99,4,1)))</f>
        <v>1.1428128022462116</v>
      </c>
    </row>
    <row r="488" spans="1:15" ht="20.100000000000001" customHeight="1" x14ac:dyDescent="0.2">
      <c r="A488" s="95">
        <v>38869</v>
      </c>
      <c r="B488" s="100">
        <f>VLOOKUP($A488,[2]MENSAIS!$A$3:$G$1000,2,FALSE)</f>
        <v>0.19370000000000775</v>
      </c>
      <c r="C488" s="101">
        <f>VLOOKUP($A488,[2]MENSAIS!$A$3:$G$1000,3,FALSE)</f>
        <v>1.0019370000000001</v>
      </c>
      <c r="D488" s="100">
        <f>VLOOKUP($A488,[2]MENSAIS!$A$3:$G$1000,4,FALSE)</f>
        <v>1.0098429985224922</v>
      </c>
      <c r="E488" s="101">
        <f>VLOOKUP($A488,[2]MENSAIS!$A$3:$G$1000,5,FALSE)</f>
        <v>1.1507849467155049</v>
      </c>
      <c r="F488" s="96">
        <f t="shared" ca="1" si="44"/>
        <v>0</v>
      </c>
      <c r="G488" s="93">
        <f t="shared" si="45"/>
        <v>38869</v>
      </c>
      <c r="H488" s="89">
        <f>VLOOKUP($A488,[2]MENSAIS!$A$3:$M$1000,8,FALSE)</f>
        <v>0</v>
      </c>
      <c r="I488" s="90">
        <f>VLOOKUP($A488,[2]MENSAIS!$A$3:$M$1000,9,FALSE)</f>
        <v>0</v>
      </c>
      <c r="J488" s="58">
        <f t="shared" ca="1" si="47"/>
        <v>0</v>
      </c>
      <c r="K488" s="94">
        <f t="shared" si="48"/>
        <v>9.8429985224921523E-3</v>
      </c>
      <c r="L488" s="94">
        <f t="shared" si="49"/>
        <v>2.5060328845941005E-2</v>
      </c>
      <c r="M488" s="92">
        <v>486</v>
      </c>
      <c r="N488" s="93">
        <f t="shared" si="46"/>
        <v>38869</v>
      </c>
      <c r="O488" s="94">
        <f>IF(N488&gt;$N$2,1,IF(C488=C489,1*O489,C488*O489/VLOOKUP(N488,Moeda!A$3:D$99,4,1)))</f>
        <v>1.1406592376056124</v>
      </c>
    </row>
    <row r="489" spans="1:15" ht="20.100000000000001" customHeight="1" x14ac:dyDescent="0.2">
      <c r="A489" s="95">
        <v>38899</v>
      </c>
      <c r="B489" s="100">
        <f>VLOOKUP($A489,[2]MENSAIS!$A$3:$G$1000,2,FALSE)</f>
        <v>0.17510000000000581</v>
      </c>
      <c r="C489" s="101">
        <f>VLOOKUP($A489,[2]MENSAIS!$A$3:$G$1000,3,FALSE)</f>
        <v>1.0017510000000001</v>
      </c>
      <c r="D489" s="100">
        <f>VLOOKUP($A489,[2]MENSAIS!$A$3:$G$1000,4,FALSE)</f>
        <v>1.0116112336129051</v>
      </c>
      <c r="E489" s="101">
        <f>VLOOKUP($A489,[2]MENSAIS!$A$3:$G$1000,5,FALSE)</f>
        <v>1.148560185635928</v>
      </c>
      <c r="F489" s="96">
        <f t="shared" ca="1" si="44"/>
        <v>0</v>
      </c>
      <c r="G489" s="93">
        <f t="shared" si="45"/>
        <v>38899</v>
      </c>
      <c r="H489" s="89">
        <f>VLOOKUP($A489,[2]MENSAIS!$A$3:$M$1000,8,FALSE)</f>
        <v>0</v>
      </c>
      <c r="I489" s="90">
        <f>VLOOKUP($A489,[2]MENSAIS!$A$3:$M$1000,9,FALSE)</f>
        <v>0</v>
      </c>
      <c r="J489" s="58">
        <f t="shared" ca="1" si="47"/>
        <v>0</v>
      </c>
      <c r="K489" s="94">
        <f t="shared" si="48"/>
        <v>1.1611233612905059E-2</v>
      </c>
      <c r="L489" s="94">
        <f t="shared" si="49"/>
        <v>2.4217848521806529E-2</v>
      </c>
      <c r="M489" s="92">
        <v>487</v>
      </c>
      <c r="N489" s="93">
        <f t="shared" si="46"/>
        <v>38899</v>
      </c>
      <c r="O489" s="94">
        <f>IF(N489&gt;$N$2,1,IF(C489=C490,1*O490,C489*O490/VLOOKUP(N489,Moeda!A$3:D$99,4,1)))</f>
        <v>1.1384540521066817</v>
      </c>
    </row>
    <row r="490" spans="1:15" ht="20.100000000000001" customHeight="1" x14ac:dyDescent="0.2">
      <c r="A490" s="95">
        <v>38930</v>
      </c>
      <c r="B490" s="100">
        <f>VLOOKUP($A490,[2]MENSAIS!$A$3:$G$1000,2,FALSE)</f>
        <v>0.24360000000001047</v>
      </c>
      <c r="C490" s="101">
        <f>VLOOKUP($A490,[2]MENSAIS!$A$3:$G$1000,3,FALSE)</f>
        <v>1.0024360000000001</v>
      </c>
      <c r="D490" s="100">
        <f>VLOOKUP($A490,[2]MENSAIS!$A$3:$G$1000,4,FALSE)</f>
        <v>1.0140755185779862</v>
      </c>
      <c r="E490" s="101">
        <f>VLOOKUP($A490,[2]MENSAIS!$A$3:$G$1000,5,FALSE)</f>
        <v>1.1465525720822121</v>
      </c>
      <c r="F490" s="96">
        <f t="shared" ca="1" si="44"/>
        <v>0</v>
      </c>
      <c r="G490" s="93">
        <f t="shared" si="45"/>
        <v>38930</v>
      </c>
      <c r="H490" s="89">
        <f>VLOOKUP($A490,[2]MENSAIS!$A$3:$M$1000,8,FALSE)</f>
        <v>0</v>
      </c>
      <c r="I490" s="90">
        <f>VLOOKUP($A490,[2]MENSAIS!$A$3:$M$1000,9,FALSE)</f>
        <v>0</v>
      </c>
      <c r="J490" s="58">
        <f t="shared" ca="1" si="47"/>
        <v>0</v>
      </c>
      <c r="K490" s="94">
        <f t="shared" si="48"/>
        <v>1.4075518577986168E-2</v>
      </c>
      <c r="L490" s="94">
        <f t="shared" si="49"/>
        <v>2.3166547945626004E-2</v>
      </c>
      <c r="M490" s="92">
        <v>488</v>
      </c>
      <c r="N490" s="93">
        <f t="shared" si="46"/>
        <v>38930</v>
      </c>
      <c r="O490" s="94">
        <f>IF(N490&gt;$N$2,1,IF(C490=C491,1*O491,C490*O491/VLOOKUP(N490,Moeda!A$3:D$99,4,1)))</f>
        <v>1.1364641034615206</v>
      </c>
    </row>
    <row r="491" spans="1:15" ht="20.100000000000001" customHeight="1" x14ac:dyDescent="0.2">
      <c r="A491" s="95">
        <v>38961</v>
      </c>
      <c r="B491" s="100">
        <f>VLOOKUP($A491,[2]MENSAIS!$A$3:$G$1000,2,FALSE)</f>
        <v>0.15210000000001056</v>
      </c>
      <c r="C491" s="101">
        <f>VLOOKUP($A491,[2]MENSAIS!$A$3:$G$1000,3,FALSE)</f>
        <v>1.0015210000000001</v>
      </c>
      <c r="D491" s="100">
        <f>VLOOKUP($A491,[2]MENSAIS!$A$3:$G$1000,4,FALSE)</f>
        <v>1.0156179274417434</v>
      </c>
      <c r="E491" s="101">
        <f>VLOOKUP($A491,[2]MENSAIS!$A$3:$G$1000,5,FALSE)</f>
        <v>1.1437663572359851</v>
      </c>
      <c r="F491" s="96">
        <f t="shared" ca="1" si="44"/>
        <v>0</v>
      </c>
      <c r="G491" s="93">
        <f t="shared" si="45"/>
        <v>38961</v>
      </c>
      <c r="H491" s="89">
        <f>VLOOKUP($A491,[2]MENSAIS!$A$3:$M$1000,8,FALSE)</f>
        <v>0</v>
      </c>
      <c r="I491" s="90">
        <f>VLOOKUP($A491,[2]MENSAIS!$A$3:$M$1000,9,FALSE)</f>
        <v>0</v>
      </c>
      <c r="J491" s="58">
        <f t="shared" ca="1" si="47"/>
        <v>0</v>
      </c>
      <c r="K491" s="94">
        <f t="shared" si="48"/>
        <v>1.5617927441743396E-2</v>
      </c>
      <c r="L491" s="94">
        <f t="shared" si="49"/>
        <v>2.2027697227462895E-2</v>
      </c>
      <c r="M491" s="92">
        <v>489</v>
      </c>
      <c r="N491" s="93">
        <f t="shared" si="46"/>
        <v>38961</v>
      </c>
      <c r="O491" s="94">
        <f>IF(N491&gt;$N$2,1,IF(C491=C492,1*O492,C491*O492/VLOOKUP(N491,Moeda!A$3:D$99,4,1)))</f>
        <v>1.1337024044043913</v>
      </c>
    </row>
    <row r="492" spans="1:15" ht="20.100000000000001" customHeight="1" x14ac:dyDescent="0.2">
      <c r="A492" s="95">
        <v>38991</v>
      </c>
      <c r="B492" s="100">
        <f>VLOOKUP($A492,[2]MENSAIS!$A$3:$G$1000,2,FALSE)</f>
        <v>0.18750000000000711</v>
      </c>
      <c r="C492" s="101">
        <f>VLOOKUP($A492,[2]MENSAIS!$A$3:$G$1000,3,FALSE)</f>
        <v>1.0018750000000001</v>
      </c>
      <c r="D492" s="100">
        <f>VLOOKUP($A492,[2]MENSAIS!$A$3:$G$1000,4,FALSE)</f>
        <v>1.0175222110556967</v>
      </c>
      <c r="E492" s="101">
        <f>VLOOKUP($A492,[2]MENSAIS!$A$3:$G$1000,5,FALSE)</f>
        <v>1.1420293306241056</v>
      </c>
      <c r="F492" s="96">
        <f t="shared" ca="1" si="44"/>
        <v>0</v>
      </c>
      <c r="G492" s="93">
        <f t="shared" si="45"/>
        <v>38991</v>
      </c>
      <c r="H492" s="89">
        <f>VLOOKUP($A492,[2]MENSAIS!$A$3:$M$1000,8,FALSE)</f>
        <v>0</v>
      </c>
      <c r="I492" s="90">
        <f>VLOOKUP($A492,[2]MENSAIS!$A$3:$M$1000,9,FALSE)</f>
        <v>0</v>
      </c>
      <c r="J492" s="58">
        <f t="shared" ca="1" si="47"/>
        <v>0</v>
      </c>
      <c r="K492" s="94">
        <f t="shared" si="48"/>
        <v>1.7522211055696735E-2</v>
      </c>
      <c r="L492" s="94">
        <f t="shared" si="49"/>
        <v>2.1798222891691976E-2</v>
      </c>
      <c r="M492" s="92">
        <v>490</v>
      </c>
      <c r="N492" s="93">
        <f t="shared" si="46"/>
        <v>38991</v>
      </c>
      <c r="O492" s="94">
        <f>IF(N492&gt;$N$2,1,IF(C492=C493,1*O493,C492*O493/VLOOKUP(N492,Moeda!A$3:D$99,4,1)))</f>
        <v>1.1319806618177664</v>
      </c>
    </row>
    <row r="493" spans="1:15" ht="20.100000000000001" customHeight="1" x14ac:dyDescent="0.2">
      <c r="A493" s="95">
        <v>39022</v>
      </c>
      <c r="B493" s="100">
        <f>VLOOKUP($A493,[2]MENSAIS!$A$3:$G$1000,2,FALSE)</f>
        <v>0.12820000000000054</v>
      </c>
      <c r="C493" s="101">
        <f>VLOOKUP($A493,[2]MENSAIS!$A$3:$G$1000,3,FALSE)</f>
        <v>1.001282</v>
      </c>
      <c r="D493" s="100">
        <f>VLOOKUP($A493,[2]MENSAIS!$A$3:$G$1000,4,FALSE)</f>
        <v>1.0188266745302701</v>
      </c>
      <c r="E493" s="101">
        <f>VLOOKUP($A493,[2]MENSAIS!$A$3:$G$1000,5,FALSE)</f>
        <v>1.1398920330621141</v>
      </c>
      <c r="F493" s="96">
        <f t="shared" ca="1" si="44"/>
        <v>0</v>
      </c>
      <c r="G493" s="93">
        <f t="shared" si="45"/>
        <v>39022</v>
      </c>
      <c r="H493" s="89">
        <f>VLOOKUP($A493,[2]MENSAIS!$A$3:$M$1000,8,FALSE)</f>
        <v>0</v>
      </c>
      <c r="I493" s="90">
        <f>VLOOKUP($A493,[2]MENSAIS!$A$3:$M$1000,9,FALSE)</f>
        <v>0</v>
      </c>
      <c r="J493" s="58">
        <f t="shared" ca="1" si="47"/>
        <v>0</v>
      </c>
      <c r="K493" s="94">
        <f t="shared" si="48"/>
        <v>1.8826674530270093E-2</v>
      </c>
      <c r="L493" s="94">
        <f t="shared" si="49"/>
        <v>2.1138392254779426E-2</v>
      </c>
      <c r="M493" s="92">
        <v>491</v>
      </c>
      <c r="N493" s="93">
        <f t="shared" si="46"/>
        <v>39022</v>
      </c>
      <c r="O493" s="94">
        <f>IF(N493&gt;$N$2,1,IF(C493=C494,1*O494,C493*O494/VLOOKUP(N493,Moeda!A$3:D$99,4,1)))</f>
        <v>1.1298621702485503</v>
      </c>
    </row>
    <row r="494" spans="1:15" ht="20.100000000000001" customHeight="1" x14ac:dyDescent="0.2">
      <c r="A494" s="95">
        <v>39052</v>
      </c>
      <c r="B494" s="100">
        <f>VLOOKUP($A494,[2]MENSAIS!$A$3:$G$1000,2,FALSE)</f>
        <v>0.15220000000000233</v>
      </c>
      <c r="C494" s="101">
        <f>VLOOKUP($A494,[2]MENSAIS!$A$3:$G$1000,3,FALSE)</f>
        <v>1.001522</v>
      </c>
      <c r="D494" s="100">
        <f>VLOOKUP($A494,[2]MENSAIS!$A$3:$G$1000,4,FALSE)</f>
        <v>1.0203773287289053</v>
      </c>
      <c r="E494" s="101">
        <f>VLOOKUP($A494,[2]MENSAIS!$A$3:$G$1000,5,FALSE)</f>
        <v>1.1384325625169673</v>
      </c>
      <c r="F494" s="96">
        <f t="shared" ca="1" si="44"/>
        <v>0</v>
      </c>
      <c r="G494" s="93">
        <f t="shared" si="45"/>
        <v>39052</v>
      </c>
      <c r="H494" s="89">
        <f>VLOOKUP($A494,[2]MENSAIS!$A$3:$M$1000,8,FALSE)</f>
        <v>0</v>
      </c>
      <c r="I494" s="90">
        <f>VLOOKUP($A494,[2]MENSAIS!$A$3:$M$1000,9,FALSE)</f>
        <v>0</v>
      </c>
      <c r="J494" s="58">
        <f t="shared" ca="1" si="47"/>
        <v>0</v>
      </c>
      <c r="K494" s="94">
        <f t="shared" si="48"/>
        <v>2.0377328728905297E-2</v>
      </c>
      <c r="L494" s="94">
        <f t="shared" si="49"/>
        <v>2.0377328728905297E-2</v>
      </c>
      <c r="M494" s="92">
        <v>492</v>
      </c>
      <c r="N494" s="93">
        <f t="shared" si="46"/>
        <v>39052</v>
      </c>
      <c r="O494" s="94">
        <f>IF(N494&gt;$N$2,1,IF(C494=C495,1*O495,C494*O495/VLOOKUP(N494,Moeda!A$3:D$99,4,1)))</f>
        <v>1.128415541524316</v>
      </c>
    </row>
    <row r="495" spans="1:15" ht="20.100000000000001" customHeight="1" x14ac:dyDescent="0.2">
      <c r="A495" s="95">
        <v>39083</v>
      </c>
      <c r="B495" s="100">
        <f>VLOOKUP($A495,[2]MENSAIS!$A$3:$G$1000,2,FALSE)</f>
        <v>0.21889999999999965</v>
      </c>
      <c r="C495" s="101">
        <f>VLOOKUP($A495,[2]MENSAIS!$A$3:$G$1000,3,FALSE)</f>
        <v>1.002189</v>
      </c>
      <c r="D495" s="100">
        <f>VLOOKUP($A495,[2]MENSAIS!$A$3:$G$1000,4,FALSE)</f>
        <v>1.002189</v>
      </c>
      <c r="E495" s="101">
        <f>VLOOKUP($A495,[2]MENSAIS!$A$3:$G$1000,5,FALSE)</f>
        <v>1.1367025013099736</v>
      </c>
      <c r="F495" s="96">
        <f t="shared" ca="1" si="44"/>
        <v>0</v>
      </c>
      <c r="G495" s="93">
        <f t="shared" si="45"/>
        <v>39083</v>
      </c>
      <c r="H495" s="89">
        <f>VLOOKUP($A495,[2]MENSAIS!$A$3:$M$1000,8,FALSE)</f>
        <v>0</v>
      </c>
      <c r="I495" s="90">
        <f>VLOOKUP($A495,[2]MENSAIS!$A$3:$M$1000,9,FALSE)</f>
        <v>0</v>
      </c>
      <c r="J495" s="58">
        <f t="shared" ca="1" si="47"/>
        <v>0</v>
      </c>
      <c r="K495" s="94">
        <f t="shared" si="48"/>
        <v>2.1889999999999965E-3</v>
      </c>
      <c r="L495" s="94">
        <f t="shared" si="49"/>
        <v>2.0237861435793203E-2</v>
      </c>
      <c r="M495" s="92">
        <v>493</v>
      </c>
      <c r="N495" s="93">
        <f t="shared" si="46"/>
        <v>39083</v>
      </c>
      <c r="O495" s="94">
        <f>IF(N495&gt;$N$2,1,IF(C495=C496,1*O496,C495*O496/VLOOKUP(N495,Moeda!A$3:D$99,4,1)))</f>
        <v>1.1267007030542673</v>
      </c>
    </row>
    <row r="496" spans="1:15" ht="20.100000000000001" customHeight="1" x14ac:dyDescent="0.2">
      <c r="A496" s="95">
        <v>39114</v>
      </c>
      <c r="B496" s="100">
        <f>VLOOKUP($A496,[2]MENSAIS!$A$3:$G$1000,2,FALSE)</f>
        <v>7.2099999999997166E-2</v>
      </c>
      <c r="C496" s="101">
        <f>VLOOKUP($A496,[2]MENSAIS!$A$3:$G$1000,3,FALSE)</f>
        <v>1.000721</v>
      </c>
      <c r="D496" s="100">
        <f>VLOOKUP($A496,[2]MENSAIS!$A$3:$G$1000,4,FALSE)</f>
        <v>1.0029115782689999</v>
      </c>
      <c r="E496" s="101">
        <f>VLOOKUP($A496,[2]MENSAIS!$A$3:$G$1000,5,FALSE)</f>
        <v>1.1342196943989344</v>
      </c>
      <c r="F496" s="96">
        <f t="shared" ca="1" si="44"/>
        <v>0</v>
      </c>
      <c r="G496" s="93">
        <f t="shared" si="45"/>
        <v>39114</v>
      </c>
      <c r="H496" s="89">
        <f>VLOOKUP($A496,[2]MENSAIS!$A$3:$M$1000,8,FALSE)</f>
        <v>0</v>
      </c>
      <c r="I496" s="90">
        <f>VLOOKUP($A496,[2]MENSAIS!$A$3:$M$1000,9,FALSE)</f>
        <v>0</v>
      </c>
      <c r="J496" s="58">
        <f t="shared" ca="1" si="47"/>
        <v>0</v>
      </c>
      <c r="K496" s="94">
        <f t="shared" si="48"/>
        <v>2.9115782689999037E-3</v>
      </c>
      <c r="L496" s="94">
        <f t="shared" si="49"/>
        <v>2.0233783440893882E-2</v>
      </c>
      <c r="M496" s="92">
        <v>494</v>
      </c>
      <c r="N496" s="93">
        <f t="shared" si="46"/>
        <v>39114</v>
      </c>
      <c r="O496" s="94">
        <f>IF(N496&gt;$N$2,1,IF(C496=C497,1*O497,C496*O497/VLOOKUP(N496,Moeda!A$3:D$99,4,1)))</f>
        <v>1.1242397422584636</v>
      </c>
    </row>
    <row r="497" spans="1:15" ht="20.100000000000001" customHeight="1" x14ac:dyDescent="0.2">
      <c r="A497" s="95">
        <v>39142</v>
      </c>
      <c r="B497" s="100">
        <f>VLOOKUP($A497,[2]MENSAIS!$A$3:$G$1000,2,FALSE)</f>
        <v>0.18759999999999888</v>
      </c>
      <c r="C497" s="101">
        <f>VLOOKUP($A497,[2]MENSAIS!$A$3:$G$1000,3,FALSE)</f>
        <v>1.001876</v>
      </c>
      <c r="D497" s="100">
        <f>VLOOKUP($A497,[2]MENSAIS!$A$3:$G$1000,4,FALSE)</f>
        <v>1.0047930403898326</v>
      </c>
      <c r="E497" s="101">
        <f>VLOOKUP($A497,[2]MENSAIS!$A$3:$G$1000,5,FALSE)</f>
        <v>1.1334025111883677</v>
      </c>
      <c r="F497" s="96">
        <f t="shared" ca="1" si="44"/>
        <v>0</v>
      </c>
      <c r="G497" s="93">
        <f t="shared" si="45"/>
        <v>39142</v>
      </c>
      <c r="H497" s="89">
        <f>VLOOKUP($A497,[2]MENSAIS!$A$3:$M$1000,8,FALSE)</f>
        <v>0</v>
      </c>
      <c r="I497" s="90">
        <f>VLOOKUP($A497,[2]MENSAIS!$A$3:$M$1000,9,FALSE)</f>
        <v>0</v>
      </c>
      <c r="J497" s="58">
        <f t="shared" ca="1" si="47"/>
        <v>0</v>
      </c>
      <c r="K497" s="94">
        <f t="shared" si="48"/>
        <v>4.7930403898326368E-3</v>
      </c>
      <c r="L497" s="94">
        <f t="shared" si="49"/>
        <v>2.0033213167731878E-2</v>
      </c>
      <c r="M497" s="92">
        <v>495</v>
      </c>
      <c r="N497" s="93">
        <f t="shared" si="46"/>
        <v>39142</v>
      </c>
      <c r="O497" s="94">
        <f>IF(N497&gt;$N$2,1,IF(C497=C498,1*O498,C497*O498/VLOOKUP(N497,Moeda!A$3:D$99,4,1)))</f>
        <v>1.1234297494091396</v>
      </c>
    </row>
    <row r="498" spans="1:15" ht="20.100000000000001" customHeight="1" x14ac:dyDescent="0.2">
      <c r="A498" s="95">
        <v>39173</v>
      </c>
      <c r="B498" s="100">
        <f>VLOOKUP($A498,[2]MENSAIS!$A$3:$G$1000,2,FALSE)</f>
        <v>0.12719999999999398</v>
      </c>
      <c r="C498" s="101">
        <f>VLOOKUP($A498,[2]MENSAIS!$A$3:$G$1000,3,FALSE)</f>
        <v>1.0012719999999999</v>
      </c>
      <c r="D498" s="100">
        <f>VLOOKUP($A498,[2]MENSAIS!$A$3:$G$1000,4,FALSE)</f>
        <v>1.0060711371372084</v>
      </c>
      <c r="E498" s="101">
        <f>VLOOKUP($A498,[2]MENSAIS!$A$3:$G$1000,5,FALSE)</f>
        <v>1.1312802294778672</v>
      </c>
      <c r="F498" s="96">
        <f t="shared" ca="1" si="44"/>
        <v>0</v>
      </c>
      <c r="G498" s="93">
        <f t="shared" si="45"/>
        <v>39173</v>
      </c>
      <c r="H498" s="89">
        <f>VLOOKUP($A498,[2]MENSAIS!$A$3:$M$1000,8,FALSE)</f>
        <v>0</v>
      </c>
      <c r="I498" s="90">
        <f>VLOOKUP($A498,[2]MENSAIS!$A$3:$M$1000,9,FALSE)</f>
        <v>0</v>
      </c>
      <c r="J498" s="58">
        <f t="shared" ca="1" si="47"/>
        <v>0</v>
      </c>
      <c r="K498" s="94">
        <f t="shared" si="48"/>
        <v>6.0711371372084155E-3</v>
      </c>
      <c r="L498" s="94">
        <f t="shared" si="49"/>
        <v>2.0458203650759677E-2</v>
      </c>
      <c r="M498" s="92">
        <v>496</v>
      </c>
      <c r="N498" s="93">
        <f t="shared" si="46"/>
        <v>39173</v>
      </c>
      <c r="O498" s="94">
        <f>IF(N498&gt;$N$2,1,IF(C498=C499,1*O499,C498*O499/VLOOKUP(N498,Moeda!A$3:D$99,4,1)))</f>
        <v>1.1213261415675588</v>
      </c>
    </row>
    <row r="499" spans="1:15" ht="20.100000000000001" customHeight="1" x14ac:dyDescent="0.2">
      <c r="A499" s="95">
        <v>39203</v>
      </c>
      <c r="B499" s="100">
        <f>VLOOKUP($A499,[2]MENSAIS!$A$3:$G$1000,2,FALSE)</f>
        <v>0.16890000000000516</v>
      </c>
      <c r="C499" s="101">
        <f>VLOOKUP($A499,[2]MENSAIS!$A$3:$G$1000,3,FALSE)</f>
        <v>1.0016890000000001</v>
      </c>
      <c r="D499" s="100">
        <f>VLOOKUP($A499,[2]MENSAIS!$A$3:$G$1000,4,FALSE)</f>
        <v>1.0077703912878333</v>
      </c>
      <c r="E499" s="101">
        <f>VLOOKUP($A499,[2]MENSAIS!$A$3:$G$1000,5,FALSE)</f>
        <v>1.1298430690939798</v>
      </c>
      <c r="F499" s="96">
        <f t="shared" ca="1" si="44"/>
        <v>0</v>
      </c>
      <c r="G499" s="93">
        <f t="shared" si="45"/>
        <v>39203</v>
      </c>
      <c r="H499" s="89">
        <f>VLOOKUP($A499,[2]MENSAIS!$A$3:$M$1000,8,FALSE)</f>
        <v>0</v>
      </c>
      <c r="I499" s="90">
        <f>VLOOKUP($A499,[2]MENSAIS!$A$3:$M$1000,9,FALSE)</f>
        <v>0</v>
      </c>
      <c r="J499" s="58">
        <f t="shared" ca="1" si="47"/>
        <v>0</v>
      </c>
      <c r="K499" s="94">
        <f t="shared" si="48"/>
        <v>7.7703912878333004E-3</v>
      </c>
      <c r="L499" s="94">
        <f t="shared" si="49"/>
        <v>2.0255515144133707E-2</v>
      </c>
      <c r="M499" s="92">
        <v>497</v>
      </c>
      <c r="N499" s="93">
        <f t="shared" si="46"/>
        <v>39203</v>
      </c>
      <c r="O499" s="94">
        <f>IF(N499&gt;$N$2,1,IF(C499=C500,1*O500,C499*O500/VLOOKUP(N499,Moeda!A$3:D$99,4,1)))</f>
        <v>1.1199016266983985</v>
      </c>
    </row>
    <row r="500" spans="1:15" ht="20.100000000000001" customHeight="1" x14ac:dyDescent="0.2">
      <c r="A500" s="95">
        <v>39234</v>
      </c>
      <c r="B500" s="100">
        <f>VLOOKUP($A500,[2]MENSAIS!$A$3:$G$1000,2,FALSE)</f>
        <v>9.5399999999989937E-2</v>
      </c>
      <c r="C500" s="101">
        <f>VLOOKUP($A500,[2]MENSAIS!$A$3:$G$1000,3,FALSE)</f>
        <v>1.0009539999999999</v>
      </c>
      <c r="D500" s="100">
        <f>VLOOKUP($A500,[2]MENSAIS!$A$3:$G$1000,4,FALSE)</f>
        <v>1.0087318042411217</v>
      </c>
      <c r="E500" s="101">
        <f>VLOOKUP($A500,[2]MENSAIS!$A$3:$G$1000,5,FALSE)</f>
        <v>1.1279379818426476</v>
      </c>
      <c r="F500" s="96">
        <f t="shared" ca="1" si="44"/>
        <v>0</v>
      </c>
      <c r="G500" s="93">
        <f t="shared" si="45"/>
        <v>39234</v>
      </c>
      <c r="H500" s="89">
        <f>VLOOKUP($A500,[2]MENSAIS!$A$3:$M$1000,8,FALSE)</f>
        <v>0</v>
      </c>
      <c r="I500" s="90">
        <f>VLOOKUP($A500,[2]MENSAIS!$A$3:$M$1000,9,FALSE)</f>
        <v>0</v>
      </c>
      <c r="J500" s="58">
        <f t="shared" ca="1" si="47"/>
        <v>0</v>
      </c>
      <c r="K500" s="94">
        <f t="shared" si="48"/>
        <v>8.7318042411217434E-3</v>
      </c>
      <c r="L500" s="94">
        <f t="shared" si="49"/>
        <v>1.9254542856069312E-2</v>
      </c>
      <c r="M500" s="92">
        <v>498</v>
      </c>
      <c r="N500" s="93">
        <f t="shared" si="46"/>
        <v>39234</v>
      </c>
      <c r="O500" s="94">
        <f>IF(N500&gt;$N$2,1,IF(C500=C501,1*O501,C500*O501/VLOOKUP(N500,Moeda!A$3:D$99,4,1)))</f>
        <v>1.1180133022309304</v>
      </c>
    </row>
    <row r="501" spans="1:15" ht="20.100000000000001" customHeight="1" x14ac:dyDescent="0.2">
      <c r="A501" s="95">
        <v>39264</v>
      </c>
      <c r="B501" s="100">
        <f>VLOOKUP($A501,[2]MENSAIS!$A$3:$G$1000,2,FALSE)</f>
        <v>0.14689999999999426</v>
      </c>
      <c r="C501" s="101">
        <f>VLOOKUP($A501,[2]MENSAIS!$A$3:$G$1000,3,FALSE)</f>
        <v>1.0014689999999999</v>
      </c>
      <c r="D501" s="100">
        <f>VLOOKUP($A501,[2]MENSAIS!$A$3:$G$1000,4,FALSE)</f>
        <v>1.0102136312615519</v>
      </c>
      <c r="E501" s="101">
        <f>VLOOKUP($A501,[2]MENSAIS!$A$3:$G$1000,5,FALSE)</f>
        <v>1.1268629545839746</v>
      </c>
      <c r="F501" s="96">
        <f t="shared" ca="1" si="44"/>
        <v>0</v>
      </c>
      <c r="G501" s="93">
        <f t="shared" si="45"/>
        <v>39264</v>
      </c>
      <c r="H501" s="89">
        <f>VLOOKUP($A501,[2]MENSAIS!$A$3:$M$1000,8,FALSE)</f>
        <v>0</v>
      </c>
      <c r="I501" s="90">
        <f>VLOOKUP($A501,[2]MENSAIS!$A$3:$M$1000,9,FALSE)</f>
        <v>0</v>
      </c>
      <c r="J501" s="58">
        <f t="shared" ca="1" si="47"/>
        <v>0</v>
      </c>
      <c r="K501" s="94">
        <f t="shared" si="48"/>
        <v>1.0213631261551948E-2</v>
      </c>
      <c r="L501" s="94">
        <f t="shared" si="49"/>
        <v>1.8967615484811073E-2</v>
      </c>
      <c r="M501" s="92">
        <v>499</v>
      </c>
      <c r="N501" s="93">
        <f t="shared" si="46"/>
        <v>39264</v>
      </c>
      <c r="O501" s="94">
        <f>IF(N501&gt;$N$2,1,IF(C501=C502,1*O502,C501*O502/VLOOKUP(N501,Moeda!A$3:D$99,4,1)))</f>
        <v>1.1169477340926062</v>
      </c>
    </row>
    <row r="502" spans="1:15" ht="20.100000000000001" customHeight="1" x14ac:dyDescent="0.2">
      <c r="A502" s="95">
        <v>39295</v>
      </c>
      <c r="B502" s="100">
        <f>VLOOKUP($A502,[2]MENSAIS!$A$3:$G$1000,2,FALSE)</f>
        <v>0.14659999999999673</v>
      </c>
      <c r="C502" s="101">
        <f>VLOOKUP($A502,[2]MENSAIS!$A$3:$G$1000,3,FALSE)</f>
        <v>1.001466</v>
      </c>
      <c r="D502" s="100">
        <f>VLOOKUP($A502,[2]MENSAIS!$A$3:$G$1000,4,FALSE)</f>
        <v>1.0116946044449813</v>
      </c>
      <c r="E502" s="101">
        <f>VLOOKUP($A502,[2]MENSAIS!$A$3:$G$1000,5,FALSE)</f>
        <v>1.1252100210630331</v>
      </c>
      <c r="F502" s="96">
        <f t="shared" ca="1" si="44"/>
        <v>0</v>
      </c>
      <c r="G502" s="93">
        <f t="shared" si="45"/>
        <v>39295</v>
      </c>
      <c r="H502" s="89">
        <f>VLOOKUP($A502,[2]MENSAIS!$A$3:$M$1000,8,FALSE)</f>
        <v>0</v>
      </c>
      <c r="I502" s="90">
        <f>VLOOKUP($A502,[2]MENSAIS!$A$3:$M$1000,9,FALSE)</f>
        <v>0</v>
      </c>
      <c r="J502" s="58">
        <f t="shared" ca="1" si="47"/>
        <v>0</v>
      </c>
      <c r="K502" s="94">
        <f t="shared" si="48"/>
        <v>1.1694604444981271E-2</v>
      </c>
      <c r="L502" s="94">
        <f t="shared" si="49"/>
        <v>1.7981618785749109E-2</v>
      </c>
      <c r="M502" s="92">
        <v>500</v>
      </c>
      <c r="N502" s="93">
        <f t="shared" si="46"/>
        <v>39295</v>
      </c>
      <c r="O502" s="94">
        <f>IF(N502&gt;$N$2,1,IF(C502=C503,1*O503,C502*O503/VLOOKUP(N502,Moeda!A$3:D$99,4,1)))</f>
        <v>1.1153093446652929</v>
      </c>
    </row>
    <row r="503" spans="1:15" ht="20.100000000000001" customHeight="1" x14ac:dyDescent="0.2">
      <c r="A503" s="95">
        <v>39326</v>
      </c>
      <c r="B503" s="100">
        <f>VLOOKUP($A503,[2]MENSAIS!$A$3:$G$1000,2,FALSE)</f>
        <v>3.5199999999990794E-2</v>
      </c>
      <c r="C503" s="101">
        <f>VLOOKUP($A503,[2]MENSAIS!$A$3:$G$1000,3,FALSE)</f>
        <v>1.0003519999999999</v>
      </c>
      <c r="D503" s="100">
        <f>VLOOKUP($A503,[2]MENSAIS!$A$3:$G$1000,4,FALSE)</f>
        <v>1.0120507209457459</v>
      </c>
      <c r="E503" s="101">
        <f>VLOOKUP($A503,[2]MENSAIS!$A$3:$G$1000,5,FALSE)</f>
        <v>1.1235628778840552</v>
      </c>
      <c r="F503" s="96">
        <f t="shared" ca="1" si="44"/>
        <v>0</v>
      </c>
      <c r="G503" s="93">
        <f t="shared" si="45"/>
        <v>39326</v>
      </c>
      <c r="H503" s="89">
        <f>VLOOKUP($A503,[2]MENSAIS!$A$3:$M$1000,8,FALSE)</f>
        <v>0</v>
      </c>
      <c r="I503" s="90">
        <f>VLOOKUP($A503,[2]MENSAIS!$A$3:$M$1000,9,FALSE)</f>
        <v>0</v>
      </c>
      <c r="J503" s="58">
        <f t="shared" ca="1" si="47"/>
        <v>0</v>
      </c>
      <c r="K503" s="94">
        <f t="shared" si="48"/>
        <v>1.2050720945745885E-2</v>
      </c>
      <c r="L503" s="94">
        <f t="shared" si="49"/>
        <v>1.6793405545726392E-2</v>
      </c>
      <c r="M503" s="92">
        <v>501</v>
      </c>
      <c r="N503" s="93">
        <f t="shared" si="46"/>
        <v>39326</v>
      </c>
      <c r="O503" s="94">
        <f>IF(N503&gt;$N$2,1,IF(C503=C504,1*O504,C503*O504/VLOOKUP(N503,Moeda!A$3:D$99,4,1)))</f>
        <v>1.113676694630964</v>
      </c>
    </row>
    <row r="504" spans="1:15" ht="20.100000000000001" customHeight="1" x14ac:dyDescent="0.2">
      <c r="A504" s="95">
        <v>39356</v>
      </c>
      <c r="B504" s="100">
        <f>VLOOKUP($A504,[2]MENSAIS!$A$3:$G$1000,2,FALSE)</f>
        <v>0.11419999999999764</v>
      </c>
      <c r="C504" s="101">
        <f>VLOOKUP($A504,[2]MENSAIS!$A$3:$G$1000,3,FALSE)</f>
        <v>1.001142</v>
      </c>
      <c r="D504" s="100">
        <f>VLOOKUP($A504,[2]MENSAIS!$A$3:$G$1000,4,FALSE)</f>
        <v>1.0132064828690659</v>
      </c>
      <c r="E504" s="101">
        <f>VLOOKUP($A504,[2]MENSAIS!$A$3:$G$1000,5,FALSE)</f>
        <v>1.1231675229159888</v>
      </c>
      <c r="F504" s="96">
        <f t="shared" ca="1" si="44"/>
        <v>0</v>
      </c>
      <c r="G504" s="93">
        <f t="shared" si="45"/>
        <v>39356</v>
      </c>
      <c r="H504" s="89">
        <f>VLOOKUP($A504,[2]MENSAIS!$A$3:$M$1000,8,FALSE)</f>
        <v>0</v>
      </c>
      <c r="I504" s="90">
        <f>VLOOKUP($A504,[2]MENSAIS!$A$3:$M$1000,9,FALSE)</f>
        <v>0</v>
      </c>
      <c r="J504" s="58">
        <f t="shared" ca="1" si="47"/>
        <v>0</v>
      </c>
      <c r="K504" s="94">
        <f t="shared" si="48"/>
        <v>1.3206482869065894E-2</v>
      </c>
      <c r="L504" s="94">
        <f t="shared" si="49"/>
        <v>1.6049490819572521E-2</v>
      </c>
      <c r="M504" s="92">
        <v>502</v>
      </c>
      <c r="N504" s="93">
        <f t="shared" si="46"/>
        <v>39356</v>
      </c>
      <c r="O504" s="94">
        <f>IF(N504&gt;$N$2,1,IF(C504=C505,1*O505,C504*O505/VLOOKUP(N504,Moeda!A$3:D$99,4,1)))</f>
        <v>1.113284818374896</v>
      </c>
    </row>
    <row r="505" spans="1:15" ht="20.100000000000001" customHeight="1" x14ac:dyDescent="0.2">
      <c r="A505" s="95">
        <v>39387</v>
      </c>
      <c r="B505" s="100">
        <f>VLOOKUP($A505,[2]MENSAIS!$A$3:$G$1000,2,FALSE)</f>
        <v>5.9000000000009045E-2</v>
      </c>
      <c r="C505" s="101">
        <f>VLOOKUP($A505,[2]MENSAIS!$A$3:$G$1000,3,FALSE)</f>
        <v>1.0005900000000001</v>
      </c>
      <c r="D505" s="100">
        <f>VLOOKUP($A505,[2]MENSAIS!$A$3:$G$1000,4,FALSE)</f>
        <v>1.0138042746939588</v>
      </c>
      <c r="E505" s="101">
        <f>VLOOKUP($A505,[2]MENSAIS!$A$3:$G$1000,5,FALSE)</f>
        <v>1.1218863287285807</v>
      </c>
      <c r="F505" s="96">
        <f t="shared" ca="1" si="44"/>
        <v>0</v>
      </c>
      <c r="G505" s="93">
        <f t="shared" si="45"/>
        <v>39387</v>
      </c>
      <c r="H505" s="89">
        <f>VLOOKUP($A505,[2]MENSAIS!$A$3:$M$1000,8,FALSE)</f>
        <v>0</v>
      </c>
      <c r="I505" s="90">
        <f>VLOOKUP($A505,[2]MENSAIS!$A$3:$M$1000,9,FALSE)</f>
        <v>0</v>
      </c>
      <c r="J505" s="58">
        <f t="shared" ca="1" si="47"/>
        <v>0</v>
      </c>
      <c r="K505" s="94">
        <f t="shared" si="48"/>
        <v>1.380427469395884E-2</v>
      </c>
      <c r="L505" s="94">
        <f t="shared" si="49"/>
        <v>1.5347284800042882E-2</v>
      </c>
      <c r="M505" s="92">
        <v>503</v>
      </c>
      <c r="N505" s="93">
        <f t="shared" si="46"/>
        <v>39387</v>
      </c>
      <c r="O505" s="94">
        <f>IF(N505&gt;$N$2,1,IF(C505=C506,1*O506,C505*O506/VLOOKUP(N505,Moeda!A$3:D$99,4,1)))</f>
        <v>1.1120148973621085</v>
      </c>
    </row>
    <row r="506" spans="1:15" ht="20.100000000000001" customHeight="1" x14ac:dyDescent="0.2">
      <c r="A506" s="95">
        <v>39417</v>
      </c>
      <c r="B506" s="100">
        <f>VLOOKUP($A506,[2]MENSAIS!$A$3:$G$1000,2,FALSE)</f>
        <v>6.3999999999997392E-2</v>
      </c>
      <c r="C506" s="101">
        <f>VLOOKUP($A506,[2]MENSAIS!$A$3:$G$1000,3,FALSE)</f>
        <v>1.00064</v>
      </c>
      <c r="D506" s="100">
        <f>VLOOKUP($A506,[2]MENSAIS!$A$3:$G$1000,4,FALSE)</f>
        <v>1.0144531094297629</v>
      </c>
      <c r="E506" s="101">
        <f>VLOOKUP($A506,[2]MENSAIS!$A$3:$G$1000,5,FALSE)</f>
        <v>1.1212248060929857</v>
      </c>
      <c r="F506" s="96">
        <f t="shared" ca="1" si="44"/>
        <v>0</v>
      </c>
      <c r="G506" s="93">
        <f t="shared" si="45"/>
        <v>39417</v>
      </c>
      <c r="H506" s="89">
        <f>VLOOKUP($A506,[2]MENSAIS!$A$3:$M$1000,8,FALSE)</f>
        <v>0</v>
      </c>
      <c r="I506" s="90">
        <f>VLOOKUP($A506,[2]MENSAIS!$A$3:$M$1000,9,FALSE)</f>
        <v>0</v>
      </c>
      <c r="J506" s="58">
        <f t="shared" ca="1" si="47"/>
        <v>0</v>
      </c>
      <c r="K506" s="94">
        <f t="shared" si="48"/>
        <v>1.4453109429762856E-2</v>
      </c>
      <c r="L506" s="94">
        <f t="shared" si="49"/>
        <v>1.4453109429762856E-2</v>
      </c>
      <c r="M506" s="92">
        <v>504</v>
      </c>
      <c r="N506" s="93">
        <f t="shared" si="46"/>
        <v>39417</v>
      </c>
      <c r="O506" s="94">
        <f>IF(N506&gt;$N$2,1,IF(C506=C507,1*O507,C506*O507/VLOOKUP(N506,Moeda!A$3:D$99,4,1)))</f>
        <v>1.1113591954368007</v>
      </c>
    </row>
    <row r="507" spans="1:15" ht="20.100000000000001" customHeight="1" x14ac:dyDescent="0.2">
      <c r="A507" s="95">
        <v>39448</v>
      </c>
      <c r="B507" s="100">
        <f>VLOOKUP($A507,[2]MENSAIS!$A$3:$G$1000,2,FALSE)</f>
        <v>0.10099999999999554</v>
      </c>
      <c r="C507" s="101">
        <f>VLOOKUP($A507,[2]MENSAIS!$A$3:$G$1000,3,FALSE)</f>
        <v>1.00101</v>
      </c>
      <c r="D507" s="100">
        <f>VLOOKUP($A507,[2]MENSAIS!$A$3:$G$1000,4,FALSE)</f>
        <v>1.00101</v>
      </c>
      <c r="E507" s="101">
        <f>VLOOKUP($A507,[2]MENSAIS!$A$3:$G$1000,5,FALSE)</f>
        <v>1.1205076811770325</v>
      </c>
      <c r="F507" s="96">
        <f t="shared" ca="1" si="44"/>
        <v>0</v>
      </c>
      <c r="G507" s="93">
        <f t="shared" si="45"/>
        <v>39448</v>
      </c>
      <c r="H507" s="89">
        <f>VLOOKUP($A507,[2]MENSAIS!$A$3:$M$1000,8,FALSE)</f>
        <v>0</v>
      </c>
      <c r="I507" s="90">
        <f>VLOOKUP($A507,[2]MENSAIS!$A$3:$M$1000,9,FALSE)</f>
        <v>0</v>
      </c>
      <c r="J507" s="58">
        <f t="shared" ca="1" si="47"/>
        <v>0</v>
      </c>
      <c r="K507" s="94">
        <f t="shared" si="48"/>
        <v>1.0099999999999554E-3</v>
      </c>
      <c r="L507" s="94">
        <f t="shared" si="49"/>
        <v>1.3259681627205033E-2</v>
      </c>
      <c r="M507" s="92">
        <v>505</v>
      </c>
      <c r="N507" s="93">
        <f t="shared" si="46"/>
        <v>39448</v>
      </c>
      <c r="O507" s="94">
        <f>IF(N507&gt;$N$2,1,IF(C507=C508,1*O508,C507*O508/VLOOKUP(N507,Moeda!A$3:D$99,4,1)))</f>
        <v>1.1106483804732978</v>
      </c>
    </row>
    <row r="508" spans="1:15" ht="20.100000000000001" customHeight="1" x14ac:dyDescent="0.2">
      <c r="A508" s="95">
        <v>39479</v>
      </c>
      <c r="B508" s="100">
        <f>VLOOKUP($A508,[2]MENSAIS!$A$3:$G$1000,2,FALSE)</f>
        <v>2.4299999999999322E-2</v>
      </c>
      <c r="C508" s="101">
        <f>VLOOKUP($A508,[2]MENSAIS!$A$3:$G$1000,3,FALSE)</f>
        <v>1.000243</v>
      </c>
      <c r="D508" s="100">
        <f>VLOOKUP($A508,[2]MENSAIS!$A$3:$G$1000,4,FALSE)</f>
        <v>1.00125324543</v>
      </c>
      <c r="E508" s="101">
        <f>VLOOKUP($A508,[2]MENSAIS!$A$3:$G$1000,5,FALSE)</f>
        <v>1.119377110295634</v>
      </c>
      <c r="F508" s="96">
        <f t="shared" ca="1" si="44"/>
        <v>0</v>
      </c>
      <c r="G508" s="93">
        <f t="shared" si="45"/>
        <v>39479</v>
      </c>
      <c r="H508" s="89">
        <f>VLOOKUP($A508,[2]MENSAIS!$A$3:$M$1000,8,FALSE)</f>
        <v>0</v>
      </c>
      <c r="I508" s="90">
        <f>VLOOKUP($A508,[2]MENSAIS!$A$3:$M$1000,9,FALSE)</f>
        <v>0</v>
      </c>
      <c r="J508" s="58">
        <f t="shared" ca="1" si="47"/>
        <v>0</v>
      </c>
      <c r="K508" s="94">
        <f t="shared" si="48"/>
        <v>1.2532454300000495E-3</v>
      </c>
      <c r="L508" s="94">
        <f t="shared" si="49"/>
        <v>1.2775692455579524E-2</v>
      </c>
      <c r="M508" s="92">
        <v>506</v>
      </c>
      <c r="N508" s="93">
        <f t="shared" si="46"/>
        <v>39479</v>
      </c>
      <c r="O508" s="94">
        <f>IF(N508&gt;$N$2,1,IF(C508=C509,1*O509,C508*O509/VLOOKUP(N508,Moeda!A$3:D$99,4,1)))</f>
        <v>1.1095277574382851</v>
      </c>
    </row>
    <row r="509" spans="1:15" ht="20.100000000000001" customHeight="1" x14ac:dyDescent="0.2">
      <c r="A509" s="95">
        <v>39508</v>
      </c>
      <c r="B509" s="100">
        <f>VLOOKUP($A509,[2]MENSAIS!$A$3:$G$1000,2,FALSE)</f>
        <v>4.0900000000010373E-2</v>
      </c>
      <c r="C509" s="101">
        <f>VLOOKUP($A509,[2]MENSAIS!$A$3:$G$1000,3,FALSE)</f>
        <v>1.0004090000000001</v>
      </c>
      <c r="D509" s="100">
        <f>VLOOKUP($A509,[2]MENSAIS!$A$3:$G$1000,4,FALSE)</f>
        <v>1.0016627580073809</v>
      </c>
      <c r="E509" s="101">
        <f>VLOOKUP($A509,[2]MENSAIS!$A$3:$G$1000,5,FALSE)</f>
        <v>1.1191051677398733</v>
      </c>
      <c r="F509" s="96">
        <f t="shared" ca="1" si="44"/>
        <v>0</v>
      </c>
      <c r="G509" s="93">
        <f t="shared" si="45"/>
        <v>39508</v>
      </c>
      <c r="H509" s="89">
        <f>VLOOKUP($A509,[2]MENSAIS!$A$3:$M$1000,8,FALSE)</f>
        <v>0</v>
      </c>
      <c r="I509" s="90">
        <f>VLOOKUP($A509,[2]MENSAIS!$A$3:$M$1000,9,FALSE)</f>
        <v>0</v>
      </c>
      <c r="J509" s="58">
        <f t="shared" ca="1" si="47"/>
        <v>0</v>
      </c>
      <c r="K509" s="94">
        <f t="shared" si="48"/>
        <v>1.6627580073809156E-3</v>
      </c>
      <c r="L509" s="94">
        <f t="shared" si="49"/>
        <v>1.1292732547534934E-2</v>
      </c>
      <c r="M509" s="92">
        <v>507</v>
      </c>
      <c r="N509" s="93">
        <f t="shared" si="46"/>
        <v>39508</v>
      </c>
      <c r="O509" s="94">
        <f>IF(N509&gt;$N$2,1,IF(C509=C510,1*O510,C509*O510/VLOOKUP(N509,Moeda!A$3:D$99,4,1)))</f>
        <v>1.1092582076938156</v>
      </c>
    </row>
    <row r="510" spans="1:15" ht="20.100000000000001" customHeight="1" x14ac:dyDescent="0.2">
      <c r="A510" s="95">
        <v>39539</v>
      </c>
      <c r="B510" s="100">
        <f>VLOOKUP($A510,[2]MENSAIS!$A$3:$G$1000,2,FALSE)</f>
        <v>9.5500000000003915E-2</v>
      </c>
      <c r="C510" s="101">
        <f>VLOOKUP($A510,[2]MENSAIS!$A$3:$G$1000,3,FALSE)</f>
        <v>1.000955</v>
      </c>
      <c r="D510" s="100">
        <f>VLOOKUP($A510,[2]MENSAIS!$A$3:$G$1000,4,FALSE)</f>
        <v>1.002619345941278</v>
      </c>
      <c r="E510" s="101">
        <f>VLOOKUP($A510,[2]MENSAIS!$A$3:$G$1000,5,FALSE)</f>
        <v>1.1186476408547636</v>
      </c>
      <c r="F510" s="96">
        <f t="shared" ca="1" si="44"/>
        <v>0</v>
      </c>
      <c r="G510" s="93">
        <f t="shared" si="45"/>
        <v>39539</v>
      </c>
      <c r="H510" s="89">
        <f>VLOOKUP($A510,[2]MENSAIS!$A$3:$M$1000,8,FALSE)</f>
        <v>0</v>
      </c>
      <c r="I510" s="90">
        <f>VLOOKUP($A510,[2]MENSAIS!$A$3:$M$1000,9,FALSE)</f>
        <v>0</v>
      </c>
      <c r="J510" s="58">
        <f t="shared" ca="1" si="47"/>
        <v>0</v>
      </c>
      <c r="K510" s="94">
        <f t="shared" si="48"/>
        <v>2.6193459412779951E-3</v>
      </c>
      <c r="L510" s="94">
        <f t="shared" si="49"/>
        <v>1.0972560010784171E-2</v>
      </c>
      <c r="M510" s="92">
        <v>508</v>
      </c>
      <c r="N510" s="93">
        <f t="shared" si="46"/>
        <v>39539</v>
      </c>
      <c r="O510" s="94">
        <f>IF(N510&gt;$N$2,1,IF(C510=C511,1*O511,C510*O511/VLOOKUP(N510,Moeda!A$3:D$99,4,1)))</f>
        <v>1.1088047065688287</v>
      </c>
    </row>
    <row r="511" spans="1:15" ht="20.100000000000001" customHeight="1" x14ac:dyDescent="0.2">
      <c r="A511" s="95">
        <v>39569</v>
      </c>
      <c r="B511" s="100">
        <f>VLOOKUP($A511,[2]MENSAIS!$A$3:$G$1000,2,FALSE)</f>
        <v>7.3600000000006993E-2</v>
      </c>
      <c r="C511" s="101">
        <f>VLOOKUP($A511,[2]MENSAIS!$A$3:$G$1000,3,FALSE)</f>
        <v>1.0007360000000001</v>
      </c>
      <c r="D511" s="100">
        <f>VLOOKUP($A511,[2]MENSAIS!$A$3:$G$1000,4,FALSE)</f>
        <v>1.0033572737798908</v>
      </c>
      <c r="E511" s="101">
        <f>VLOOKUP($A511,[2]MENSAIS!$A$3:$G$1000,5,FALSE)</f>
        <v>1.1175803516189675</v>
      </c>
      <c r="F511" s="96">
        <f t="shared" ca="1" si="44"/>
        <v>0</v>
      </c>
      <c r="G511" s="93">
        <f t="shared" si="45"/>
        <v>39569</v>
      </c>
      <c r="H511" s="89">
        <f>VLOOKUP($A511,[2]MENSAIS!$A$3:$M$1000,8,FALSE)</f>
        <v>0</v>
      </c>
      <c r="I511" s="90">
        <f>VLOOKUP($A511,[2]MENSAIS!$A$3:$M$1000,9,FALSE)</f>
        <v>0</v>
      </c>
      <c r="J511" s="58">
        <f t="shared" ca="1" si="47"/>
        <v>0</v>
      </c>
      <c r="K511" s="94">
        <f t="shared" si="48"/>
        <v>3.3572737798908125E-3</v>
      </c>
      <c r="L511" s="94">
        <f t="shared" si="49"/>
        <v>1.0010727695873856E-2</v>
      </c>
      <c r="M511" s="92">
        <v>509</v>
      </c>
      <c r="N511" s="93">
        <f t="shared" si="46"/>
        <v>39569</v>
      </c>
      <c r="O511" s="94">
        <f>IF(N511&gt;$N$2,1,IF(C511=C512,1*O512,C511*O512/VLOOKUP(N511,Moeda!A$3:D$99,4,1)))</f>
        <v>1.1077468083668383</v>
      </c>
    </row>
    <row r="512" spans="1:15" ht="20.100000000000001" customHeight="1" x14ac:dyDescent="0.2">
      <c r="A512" s="95">
        <v>39600</v>
      </c>
      <c r="B512" s="100">
        <f>VLOOKUP($A512,[2]MENSAIS!$A$3:$G$1000,2,FALSE)</f>
        <v>0.11460000000000914</v>
      </c>
      <c r="C512" s="101">
        <f>VLOOKUP($A512,[2]MENSAIS!$A$3:$G$1000,3,FALSE)</f>
        <v>1.0011460000000001</v>
      </c>
      <c r="D512" s="100">
        <f>VLOOKUP($A512,[2]MENSAIS!$A$3:$G$1000,4,FALSE)</f>
        <v>1.0045071212156427</v>
      </c>
      <c r="E512" s="101">
        <f>VLOOKUP($A512,[2]MENSAIS!$A$3:$G$1000,5,FALSE)</f>
        <v>1.1167584174237435</v>
      </c>
      <c r="F512" s="96">
        <f t="shared" ca="1" si="44"/>
        <v>0</v>
      </c>
      <c r="G512" s="93">
        <f t="shared" si="45"/>
        <v>39600</v>
      </c>
      <c r="H512" s="89">
        <f>VLOOKUP($A512,[2]MENSAIS!$A$3:$M$1000,8,FALSE)</f>
        <v>0</v>
      </c>
      <c r="I512" s="90">
        <f>VLOOKUP($A512,[2]MENSAIS!$A$3:$M$1000,9,FALSE)</f>
        <v>0</v>
      </c>
      <c r="J512" s="58">
        <f t="shared" ca="1" si="47"/>
        <v>0</v>
      </c>
      <c r="K512" s="94">
        <f t="shared" si="48"/>
        <v>4.5071212156426732E-3</v>
      </c>
      <c r="L512" s="94">
        <f t="shared" si="49"/>
        <v>1.0204464930269719E-2</v>
      </c>
      <c r="M512" s="92">
        <v>510</v>
      </c>
      <c r="N512" s="93">
        <f t="shared" si="46"/>
        <v>39600</v>
      </c>
      <c r="O512" s="94">
        <f>IF(N512&gt;$N$2,1,IF(C512=C513,1*O513,C512*O513/VLOOKUP(N512,Moeda!A$3:D$99,4,1)))</f>
        <v>1.1069321063365745</v>
      </c>
    </row>
    <row r="513" spans="1:15" ht="20.100000000000001" customHeight="1" x14ac:dyDescent="0.2">
      <c r="A513" s="95">
        <v>39630</v>
      </c>
      <c r="B513" s="100">
        <f>VLOOKUP($A513,[2]MENSAIS!$A$3:$G$1000,2,FALSE)</f>
        <v>0.19139999999999713</v>
      </c>
      <c r="C513" s="101">
        <f>VLOOKUP($A513,[2]MENSAIS!$A$3:$G$1000,3,FALSE)</f>
        <v>1.001914</v>
      </c>
      <c r="D513" s="100">
        <f>VLOOKUP($A513,[2]MENSAIS!$A$3:$G$1000,4,FALSE)</f>
        <v>1.0064297478456494</v>
      </c>
      <c r="E513" s="101">
        <f>VLOOKUP($A513,[2]MENSAIS!$A$3:$G$1000,5,FALSE)</f>
        <v>1.1154800772552089</v>
      </c>
      <c r="F513" s="96">
        <f t="shared" ca="1" si="44"/>
        <v>0</v>
      </c>
      <c r="G513" s="93">
        <f t="shared" si="45"/>
        <v>39630</v>
      </c>
      <c r="H513" s="89">
        <f>VLOOKUP($A513,[2]MENSAIS!$A$3:$M$1000,8,FALSE)</f>
        <v>0</v>
      </c>
      <c r="I513" s="90">
        <f>VLOOKUP($A513,[2]MENSAIS!$A$3:$M$1000,9,FALSE)</f>
        <v>0</v>
      </c>
      <c r="J513" s="58">
        <f t="shared" ca="1" si="47"/>
        <v>0</v>
      </c>
      <c r="K513" s="94">
        <f t="shared" si="48"/>
        <v>6.429747845649425E-3</v>
      </c>
      <c r="L513" s="94">
        <f t="shared" si="49"/>
        <v>1.0653346510123507E-2</v>
      </c>
      <c r="M513" s="92">
        <v>511</v>
      </c>
      <c r="N513" s="93">
        <f t="shared" si="46"/>
        <v>39630</v>
      </c>
      <c r="O513" s="94">
        <f>IF(N513&gt;$N$2,1,IF(C513=C514,1*O514,C513*O514/VLOOKUP(N513,Moeda!A$3:D$99,4,1)))</f>
        <v>1.1056650142302664</v>
      </c>
    </row>
    <row r="514" spans="1:15" ht="20.100000000000001" customHeight="1" x14ac:dyDescent="0.2">
      <c r="A514" s="95">
        <v>39661</v>
      </c>
      <c r="B514" s="100">
        <f>VLOOKUP($A514,[2]MENSAIS!$A$3:$G$1000,2,FALSE)</f>
        <v>0.15739999999999643</v>
      </c>
      <c r="C514" s="101">
        <f>VLOOKUP($A514,[2]MENSAIS!$A$3:$G$1000,3,FALSE)</f>
        <v>1.001574</v>
      </c>
      <c r="D514" s="100">
        <f>VLOOKUP($A514,[2]MENSAIS!$A$3:$G$1000,4,FALSE)</f>
        <v>1.0080138682687585</v>
      </c>
      <c r="E514" s="101">
        <f>VLOOKUP($A514,[2]MENSAIS!$A$3:$G$1000,5,FALSE)</f>
        <v>1.1133491270260811</v>
      </c>
      <c r="F514" s="96">
        <f t="shared" ca="1" si="44"/>
        <v>0</v>
      </c>
      <c r="G514" s="93">
        <f t="shared" si="45"/>
        <v>39661</v>
      </c>
      <c r="H514" s="89">
        <f>VLOOKUP($A514,[2]MENSAIS!$A$3:$M$1000,8,FALSE)</f>
        <v>0</v>
      </c>
      <c r="I514" s="90">
        <f>VLOOKUP($A514,[2]MENSAIS!$A$3:$M$1000,9,FALSE)</f>
        <v>0</v>
      </c>
      <c r="J514" s="58">
        <f t="shared" ca="1" si="47"/>
        <v>0</v>
      </c>
      <c r="K514" s="94">
        <f t="shared" si="48"/>
        <v>8.013868268758495E-3</v>
      </c>
      <c r="L514" s="94">
        <f t="shared" si="49"/>
        <v>1.0762337291061463E-2</v>
      </c>
      <c r="M514" s="92">
        <v>512</v>
      </c>
      <c r="N514" s="93">
        <f t="shared" si="46"/>
        <v>39661</v>
      </c>
      <c r="O514" s="94">
        <f>IF(N514&gt;$N$2,1,IF(C514=C515,1*O515,C514*O515/VLOOKUP(N514,Moeda!A$3:D$99,4,1)))</f>
        <v>1.1035528141439948</v>
      </c>
    </row>
    <row r="515" spans="1:15" ht="20.100000000000001" customHeight="1" x14ac:dyDescent="0.2">
      <c r="A515" s="95">
        <v>39692</v>
      </c>
      <c r="B515" s="100">
        <f>VLOOKUP($A515,[2]MENSAIS!$A$3:$G$1000,2,FALSE)</f>
        <v>0.19700000000000273</v>
      </c>
      <c r="C515" s="101">
        <f>VLOOKUP($A515,[2]MENSAIS!$A$3:$G$1000,3,FALSE)</f>
        <v>1.00197</v>
      </c>
      <c r="D515" s="100">
        <f>VLOOKUP($A515,[2]MENSAIS!$A$3:$G$1000,4,FALSE)</f>
        <v>1.0099996555892479</v>
      </c>
      <c r="E515" s="101">
        <f>VLOOKUP($A515,[2]MENSAIS!$A$3:$G$1000,5,FALSE)</f>
        <v>1.1115994694611493</v>
      </c>
      <c r="F515" s="96">
        <f t="shared" ref="F515:F542" ca="1" si="50">IF(CELL("tipo",B515)="v",IF(CELL("tipo",B516)="b",1,0),0)</f>
        <v>0</v>
      </c>
      <c r="G515" s="93">
        <f t="shared" si="45"/>
        <v>39692</v>
      </c>
      <c r="H515" s="89">
        <f>VLOOKUP($A515,[2]MENSAIS!$A$3:$M$1000,8,FALSE)</f>
        <v>0</v>
      </c>
      <c r="I515" s="90">
        <f>VLOOKUP($A515,[2]MENSAIS!$A$3:$M$1000,9,FALSE)</f>
        <v>0</v>
      </c>
      <c r="J515" s="58">
        <f t="shared" ca="1" si="47"/>
        <v>0</v>
      </c>
      <c r="K515" s="94">
        <f t="shared" si="48"/>
        <v>9.9996555892478689E-3</v>
      </c>
      <c r="L515" s="94">
        <f t="shared" si="49"/>
        <v>1.239717528982287E-2</v>
      </c>
      <c r="M515" s="92">
        <v>513</v>
      </c>
      <c r="N515" s="93">
        <f t="shared" si="46"/>
        <v>39692</v>
      </c>
      <c r="O515" s="94">
        <f>IF(N515&gt;$N$2,1,IF(C515=C516,1*O516,C515*O516/VLOOKUP(N515,Moeda!A$3:D$99,4,1)))</f>
        <v>1.1018185517435504</v>
      </c>
    </row>
    <row r="516" spans="1:15" ht="20.100000000000001" customHeight="1" x14ac:dyDescent="0.2">
      <c r="A516" s="95">
        <v>39722</v>
      </c>
      <c r="B516" s="100">
        <f>VLOOKUP($A516,[2]MENSAIS!$A$3:$G$1000,2,FALSE)</f>
        <v>0.25059999999998972</v>
      </c>
      <c r="C516" s="101">
        <f>VLOOKUP($A516,[2]MENSAIS!$A$3:$G$1000,3,FALSE)</f>
        <v>1.0025059999999999</v>
      </c>
      <c r="D516" s="100">
        <f>VLOOKUP($A516,[2]MENSAIS!$A$3:$G$1000,4,FALSE)</f>
        <v>1.0125307147261544</v>
      </c>
      <c r="E516" s="101">
        <f>VLOOKUP($A516,[2]MENSAIS!$A$3:$G$1000,5,FALSE)</f>
        <v>1.1094139240308085</v>
      </c>
      <c r="F516" s="96">
        <f t="shared" ca="1" si="50"/>
        <v>0</v>
      </c>
      <c r="G516" s="93">
        <f t="shared" ref="G516:G579" si="51">A516</f>
        <v>39722</v>
      </c>
      <c r="H516" s="89">
        <f>VLOOKUP($A516,[2]MENSAIS!$A$3:$M$1000,8,FALSE)</f>
        <v>0</v>
      </c>
      <c r="I516" s="90">
        <f>VLOOKUP($A516,[2]MENSAIS!$A$3:$M$1000,9,FALSE)</f>
        <v>0</v>
      </c>
      <c r="J516" s="58">
        <f t="shared" ca="1" si="47"/>
        <v>0</v>
      </c>
      <c r="K516" s="94">
        <f t="shared" si="48"/>
        <v>1.2530714726154413E-2</v>
      </c>
      <c r="L516" s="94">
        <f t="shared" si="49"/>
        <v>1.3776509836865625E-2</v>
      </c>
      <c r="M516" s="92">
        <v>514</v>
      </c>
      <c r="N516" s="93">
        <f t="shared" ref="N516:N579" si="52">G516</f>
        <v>39722</v>
      </c>
      <c r="O516" s="94">
        <f>IF(N516&gt;$N$2,1,IF(C516=C517,1*O517,C516*O517/VLOOKUP(N516,Moeda!A$3:D$99,4,1)))</f>
        <v>1.0996522368369814</v>
      </c>
    </row>
    <row r="517" spans="1:15" ht="20.100000000000001" customHeight="1" x14ac:dyDescent="0.2">
      <c r="A517" s="95">
        <v>39753</v>
      </c>
      <c r="B517" s="100">
        <f>VLOOKUP($A517,[2]MENSAIS!$A$3:$G$1000,2,FALSE)</f>
        <v>0.16179999999998973</v>
      </c>
      <c r="C517" s="101">
        <f>VLOOKUP($A517,[2]MENSAIS!$A$3:$G$1000,3,FALSE)</f>
        <v>1.0016179999999999</v>
      </c>
      <c r="D517" s="100">
        <f>VLOOKUP($A517,[2]MENSAIS!$A$3:$G$1000,4,FALSE)</f>
        <v>1.0141689894225812</v>
      </c>
      <c r="E517" s="101">
        <f>VLOOKUP($A517,[2]MENSAIS!$A$3:$G$1000,5,FALSE)</f>
        <v>1.1066406824805124</v>
      </c>
      <c r="F517" s="96">
        <f t="shared" ca="1" si="50"/>
        <v>0</v>
      </c>
      <c r="G517" s="93">
        <f t="shared" si="51"/>
        <v>39753</v>
      </c>
      <c r="H517" s="89">
        <f>VLOOKUP($A517,[2]MENSAIS!$A$3:$M$1000,8,FALSE)</f>
        <v>0</v>
      </c>
      <c r="I517" s="90">
        <f>VLOOKUP($A517,[2]MENSAIS!$A$3:$M$1000,9,FALSE)</f>
        <v>0</v>
      </c>
      <c r="J517" s="58">
        <f t="shared" ca="1" si="47"/>
        <v>0</v>
      </c>
      <c r="K517" s="94">
        <f t="shared" si="48"/>
        <v>1.4168989422581157E-2</v>
      </c>
      <c r="L517" s="94">
        <f t="shared" si="49"/>
        <v>1.481805757581145E-2</v>
      </c>
      <c r="M517" s="92">
        <v>515</v>
      </c>
      <c r="N517" s="93">
        <f t="shared" si="52"/>
        <v>39753</v>
      </c>
      <c r="O517" s="94">
        <f>IF(N517&gt;$N$2,1,IF(C517=C518,1*O518,C517*O518/VLOOKUP(N517,Moeda!A$3:D$99,4,1)))</f>
        <v>1.0969033969242892</v>
      </c>
    </row>
    <row r="518" spans="1:15" ht="20.100000000000001" customHeight="1" x14ac:dyDescent="0.2">
      <c r="A518" s="95">
        <v>39783</v>
      </c>
      <c r="B518" s="100">
        <f>VLOOKUP($A518,[2]MENSAIS!$A$3:$G$1000,2,FALSE)</f>
        <v>0.21489999999999565</v>
      </c>
      <c r="C518" s="101">
        <f>VLOOKUP($A518,[2]MENSAIS!$A$3:$G$1000,3,FALSE)</f>
        <v>1.002149</v>
      </c>
      <c r="D518" s="100">
        <f>VLOOKUP($A518,[2]MENSAIS!$A$3:$G$1000,4,FALSE)</f>
        <v>1.0163484385808503</v>
      </c>
      <c r="E518" s="101">
        <f>VLOOKUP($A518,[2]MENSAIS!$A$3:$G$1000,5,FALSE)</f>
        <v>1.1048530302775235</v>
      </c>
      <c r="F518" s="96">
        <f t="shared" ca="1" si="50"/>
        <v>0</v>
      </c>
      <c r="G518" s="93">
        <f t="shared" si="51"/>
        <v>39783</v>
      </c>
      <c r="H518" s="89">
        <f>VLOOKUP($A518,[2]MENSAIS!$A$3:$M$1000,8,FALSE)</f>
        <v>0</v>
      </c>
      <c r="I518" s="90">
        <f>VLOOKUP($A518,[2]MENSAIS!$A$3:$M$1000,9,FALSE)</f>
        <v>0</v>
      </c>
      <c r="J518" s="58">
        <f t="shared" ca="1" si="47"/>
        <v>0</v>
      </c>
      <c r="K518" s="94">
        <f t="shared" si="48"/>
        <v>1.6348438580850333E-2</v>
      </c>
      <c r="L518" s="94">
        <f t="shared" si="49"/>
        <v>1.6348438580850333E-2</v>
      </c>
      <c r="M518" s="92">
        <v>516</v>
      </c>
      <c r="N518" s="93">
        <f t="shared" si="52"/>
        <v>39783</v>
      </c>
      <c r="O518" s="94">
        <f>IF(N518&gt;$N$2,1,IF(C518=C519,1*O519,C518*O519/VLOOKUP(N518,Moeda!A$3:D$99,4,1)))</f>
        <v>1.0951314741990352</v>
      </c>
    </row>
    <row r="519" spans="1:15" ht="20.100000000000001" customHeight="1" x14ac:dyDescent="0.2">
      <c r="A519" s="95">
        <v>39814</v>
      </c>
      <c r="B519" s="100">
        <f>VLOOKUP($A519,[2]MENSAIS!$A$3:$G$1000,2,FALSE)</f>
        <v>0.18400000000000638</v>
      </c>
      <c r="C519" s="101">
        <f>VLOOKUP($A519,[2]MENSAIS!$A$3:$G$1000,3,FALSE)</f>
        <v>1.0018400000000001</v>
      </c>
      <c r="D519" s="100">
        <f>VLOOKUP($A519,[2]MENSAIS!$A$3:$G$1000,4,FALSE)</f>
        <v>1.0018400000000001</v>
      </c>
      <c r="E519" s="101">
        <f>VLOOKUP($A519,[2]MENSAIS!$A$3:$G$1000,5,FALSE)</f>
        <v>1.1024837926072106</v>
      </c>
      <c r="F519" s="96">
        <f t="shared" ca="1" si="50"/>
        <v>0</v>
      </c>
      <c r="G519" s="93">
        <f t="shared" si="51"/>
        <v>39814</v>
      </c>
      <c r="H519" s="89">
        <f>VLOOKUP($A519,[2]MENSAIS!$A$3:$M$1000,8,FALSE)</f>
        <v>0</v>
      </c>
      <c r="I519" s="90">
        <f>VLOOKUP($A519,[2]MENSAIS!$A$3:$M$1000,9,FALSE)</f>
        <v>0</v>
      </c>
      <c r="J519" s="58">
        <f t="shared" ca="1" si="47"/>
        <v>0</v>
      </c>
      <c r="K519" s="94">
        <f t="shared" si="48"/>
        <v>1.8400000000000638E-3</v>
      </c>
      <c r="L519" s="94">
        <f t="shared" si="49"/>
        <v>1.719115663963322E-2</v>
      </c>
      <c r="M519" s="92">
        <v>517</v>
      </c>
      <c r="N519" s="93">
        <f t="shared" si="52"/>
        <v>39814</v>
      </c>
      <c r="O519" s="94">
        <f>IF(N519&gt;$N$2,1,IF(C519=C520,1*O520,C519*O520/VLOOKUP(N519,Moeda!A$3:D$99,4,1)))</f>
        <v>1.09278308335291</v>
      </c>
    </row>
    <row r="520" spans="1:15" ht="20.100000000000001" customHeight="1" x14ac:dyDescent="0.2">
      <c r="A520" s="95">
        <v>39845</v>
      </c>
      <c r="B520" s="100">
        <f>VLOOKUP($A520,[2]MENSAIS!$A$3:$G$1000,2,FALSE)</f>
        <v>4.509999999999792E-2</v>
      </c>
      <c r="C520" s="101">
        <f>VLOOKUP($A520,[2]MENSAIS!$A$3:$G$1000,3,FALSE)</f>
        <v>1.000451</v>
      </c>
      <c r="D520" s="100">
        <f>VLOOKUP($A520,[2]MENSAIS!$A$3:$G$1000,4,FALSE)</f>
        <v>1.0022918298400001</v>
      </c>
      <c r="E520" s="101">
        <f>VLOOKUP($A520,[2]MENSAIS!$A$3:$G$1000,5,FALSE)</f>
        <v>1.1004589481426281</v>
      </c>
      <c r="F520" s="96">
        <f t="shared" ca="1" si="50"/>
        <v>0</v>
      </c>
      <c r="G520" s="93">
        <f t="shared" si="51"/>
        <v>39845</v>
      </c>
      <c r="H520" s="89">
        <f>VLOOKUP($A520,[2]MENSAIS!$A$3:$M$1000,8,FALSE)</f>
        <v>0</v>
      </c>
      <c r="I520" s="90">
        <f>VLOOKUP($A520,[2]MENSAIS!$A$3:$M$1000,9,FALSE)</f>
        <v>0</v>
      </c>
      <c r="J520" s="58">
        <f t="shared" ca="1" si="47"/>
        <v>0</v>
      </c>
      <c r="K520" s="94">
        <f t="shared" si="48"/>
        <v>2.2918298400000925E-3</v>
      </c>
      <c r="L520" s="94">
        <f t="shared" si="49"/>
        <v>1.7402680999794695E-2</v>
      </c>
      <c r="M520" s="92">
        <v>518</v>
      </c>
      <c r="N520" s="93">
        <f t="shared" si="52"/>
        <v>39845</v>
      </c>
      <c r="O520" s="94">
        <f>IF(N520&gt;$N$2,1,IF(C520=C521,1*O521,C520*O521/VLOOKUP(N520,Moeda!A$3:D$99,4,1)))</f>
        <v>1.0907760554109538</v>
      </c>
    </row>
    <row r="521" spans="1:15" ht="20.100000000000001" customHeight="1" x14ac:dyDescent="0.2">
      <c r="A521" s="95">
        <v>39873</v>
      </c>
      <c r="B521" s="100">
        <f>VLOOKUP($A521,[2]MENSAIS!$A$3:$G$1000,2,FALSE)</f>
        <v>0.14380000000000503</v>
      </c>
      <c r="C521" s="101">
        <f>VLOOKUP($A521,[2]MENSAIS!$A$3:$G$1000,3,FALSE)</f>
        <v>1.0014380000000001</v>
      </c>
      <c r="D521" s="100">
        <f>VLOOKUP($A521,[2]MENSAIS!$A$3:$G$1000,4,FALSE)</f>
        <v>1.00373312549131</v>
      </c>
      <c r="E521" s="101">
        <f>VLOOKUP($A521,[2]MENSAIS!$A$3:$G$1000,5,FALSE)</f>
        <v>1.0999628648905626</v>
      </c>
      <c r="F521" s="96">
        <f t="shared" ca="1" si="50"/>
        <v>0</v>
      </c>
      <c r="G521" s="93">
        <f t="shared" si="51"/>
        <v>39873</v>
      </c>
      <c r="H521" s="89">
        <f>VLOOKUP($A521,[2]MENSAIS!$A$3:$M$1000,8,FALSE)</f>
        <v>0</v>
      </c>
      <c r="I521" s="90">
        <f>VLOOKUP($A521,[2]MENSAIS!$A$3:$M$1000,9,FALSE)</f>
        <v>0</v>
      </c>
      <c r="J521" s="58">
        <f t="shared" ca="1" si="47"/>
        <v>0</v>
      </c>
      <c r="K521" s="94">
        <f t="shared" si="48"/>
        <v>3.7331254913099965E-3</v>
      </c>
      <c r="L521" s="94">
        <f t="shared" si="49"/>
        <v>1.8449160348489313E-2</v>
      </c>
      <c r="M521" s="92">
        <v>519</v>
      </c>
      <c r="N521" s="93">
        <f t="shared" si="52"/>
        <v>39873</v>
      </c>
      <c r="O521" s="94">
        <f>IF(N521&gt;$N$2,1,IF(C521=C522,1*O522,C521*O522/VLOOKUP(N521,Moeda!A$3:D$99,4,1)))</f>
        <v>1.090284337174888</v>
      </c>
    </row>
    <row r="522" spans="1:15" ht="20.100000000000001" customHeight="1" x14ac:dyDescent="0.2">
      <c r="A522" s="95">
        <v>39904</v>
      </c>
      <c r="B522" s="100">
        <f>VLOOKUP($A522,[2]MENSAIS!$A$3:$G$1000,2,FALSE)</f>
        <v>4.5399999999995444E-2</v>
      </c>
      <c r="C522" s="101">
        <f>VLOOKUP($A522,[2]MENSAIS!$A$3:$G$1000,3,FALSE)</f>
        <v>1.000454</v>
      </c>
      <c r="D522" s="100">
        <f>VLOOKUP($A522,[2]MENSAIS!$A$3:$G$1000,4,FALSE)</f>
        <v>1.0041888203302831</v>
      </c>
      <c r="E522" s="101">
        <f>VLOOKUP($A522,[2]MENSAIS!$A$3:$G$1000,5,FALSE)</f>
        <v>1.0983833895763517</v>
      </c>
      <c r="F522" s="96">
        <f t="shared" ca="1" si="50"/>
        <v>0</v>
      </c>
      <c r="G522" s="93">
        <f t="shared" si="51"/>
        <v>39904</v>
      </c>
      <c r="H522" s="89">
        <f>VLOOKUP($A522,[2]MENSAIS!$A$3:$M$1000,8,FALSE)</f>
        <v>0</v>
      </c>
      <c r="I522" s="90">
        <f>VLOOKUP($A522,[2]MENSAIS!$A$3:$M$1000,9,FALSE)</f>
        <v>0</v>
      </c>
      <c r="J522" s="58">
        <f t="shared" ca="1" si="47"/>
        <v>0</v>
      </c>
      <c r="K522" s="94">
        <f t="shared" si="48"/>
        <v>4.1888203302831162E-3</v>
      </c>
      <c r="L522" s="94">
        <f t="shared" si="49"/>
        <v>1.7939404136337656E-2</v>
      </c>
      <c r="M522" s="92">
        <v>520</v>
      </c>
      <c r="N522" s="93">
        <f t="shared" si="52"/>
        <v>39904</v>
      </c>
      <c r="O522" s="94">
        <f>IF(N522&gt;$N$2,1,IF(C522=C523,1*O523,C522*O523/VLOOKUP(N522,Moeda!A$3:D$99,4,1)))</f>
        <v>1.0887187595985852</v>
      </c>
    </row>
    <row r="523" spans="1:15" ht="20.100000000000001" customHeight="1" x14ac:dyDescent="0.2">
      <c r="A523" s="95">
        <v>39934</v>
      </c>
      <c r="B523" s="100">
        <f>VLOOKUP($A523,[2]MENSAIS!$A$3:$G$1000,2,FALSE)</f>
        <v>4.4899999999992168E-2</v>
      </c>
      <c r="C523" s="101">
        <f>VLOOKUP($A523,[2]MENSAIS!$A$3:$G$1000,3,FALSE)</f>
        <v>1.0004489999999999</v>
      </c>
      <c r="D523" s="100">
        <f>VLOOKUP($A523,[2]MENSAIS!$A$3:$G$1000,4,FALSE)</f>
        <v>1.0046397011106114</v>
      </c>
      <c r="E523" s="101">
        <f>VLOOKUP($A523,[2]MENSAIS!$A$3:$G$1000,5,FALSE)</f>
        <v>1.0978849498091385</v>
      </c>
      <c r="F523" s="96">
        <f t="shared" ca="1" si="50"/>
        <v>0</v>
      </c>
      <c r="G523" s="93">
        <f t="shared" si="51"/>
        <v>39934</v>
      </c>
      <c r="H523" s="89">
        <f>VLOOKUP($A523,[2]MENSAIS!$A$3:$M$1000,8,FALSE)</f>
        <v>0</v>
      </c>
      <c r="I523" s="90">
        <f>VLOOKUP($A523,[2]MENSAIS!$A$3:$M$1000,9,FALSE)</f>
        <v>0</v>
      </c>
      <c r="J523" s="58">
        <f t="shared" ca="1" si="47"/>
        <v>0</v>
      </c>
      <c r="K523" s="94">
        <f t="shared" si="48"/>
        <v>4.639701110611405E-3</v>
      </c>
      <c r="L523" s="94">
        <f t="shared" si="49"/>
        <v>1.7647470390587561E-2</v>
      </c>
      <c r="M523" s="92">
        <v>521</v>
      </c>
      <c r="N523" s="93">
        <f t="shared" si="52"/>
        <v>39934</v>
      </c>
      <c r="O523" s="94">
        <f>IF(N523&gt;$N$2,1,IF(C523=C524,1*O524,C523*O524/VLOOKUP(N523,Moeda!A$3:D$99,4,1)))</f>
        <v>1.0882247055822509</v>
      </c>
    </row>
    <row r="524" spans="1:15" ht="20.100000000000001" customHeight="1" x14ac:dyDescent="0.2">
      <c r="A524" s="95">
        <v>39965</v>
      </c>
      <c r="B524" s="100">
        <f>VLOOKUP($A524,[2]MENSAIS!$A$3:$G$1000,2,FALSE)</f>
        <v>6.5599999999998992E-2</v>
      </c>
      <c r="C524" s="101">
        <f>VLOOKUP($A524,[2]MENSAIS!$A$3:$G$1000,3,FALSE)</f>
        <v>1.000656</v>
      </c>
      <c r="D524" s="100">
        <f>VLOOKUP($A524,[2]MENSAIS!$A$3:$G$1000,4,FALSE)</f>
        <v>1.0052987447545401</v>
      </c>
      <c r="E524" s="101">
        <f>VLOOKUP($A524,[2]MENSAIS!$A$3:$G$1000,5,FALSE)</f>
        <v>1.0973922207020435</v>
      </c>
      <c r="F524" s="96">
        <f t="shared" ca="1" si="50"/>
        <v>0</v>
      </c>
      <c r="G524" s="93">
        <f t="shared" si="51"/>
        <v>39965</v>
      </c>
      <c r="H524" s="89">
        <f>VLOOKUP($A524,[2]MENSAIS!$A$3:$M$1000,8,FALSE)</f>
        <v>0</v>
      </c>
      <c r="I524" s="90">
        <f>VLOOKUP($A524,[2]MENSAIS!$A$3:$M$1000,9,FALSE)</f>
        <v>0</v>
      </c>
      <c r="J524" s="58">
        <f t="shared" ref="J524:J587" ca="1" si="53">IF($F524=1,1,IF(J523&gt;=1,J523+1,0))</f>
        <v>0</v>
      </c>
      <c r="K524" s="94">
        <f t="shared" si="48"/>
        <v>5.2987447545400634E-3</v>
      </c>
      <c r="L524" s="94">
        <f t="shared" si="49"/>
        <v>1.7149393925724565E-2</v>
      </c>
      <c r="M524" s="92">
        <v>522</v>
      </c>
      <c r="N524" s="93">
        <f t="shared" si="52"/>
        <v>39965</v>
      </c>
      <c r="O524" s="94">
        <f>IF(N524&gt;$N$2,1,IF(C524=C525,1*O525,C524*O525/VLOOKUP(N524,Moeda!A$3:D$99,4,1)))</f>
        <v>1.0877363119781729</v>
      </c>
    </row>
    <row r="525" spans="1:15" ht="20.100000000000001" customHeight="1" x14ac:dyDescent="0.2">
      <c r="A525" s="95">
        <v>39995</v>
      </c>
      <c r="B525" s="100">
        <f>VLOOKUP($A525,[2]MENSAIS!$A$3:$G$1000,2,FALSE)</f>
        <v>0.10509999999999131</v>
      </c>
      <c r="C525" s="101">
        <f>VLOOKUP($A525,[2]MENSAIS!$A$3:$G$1000,3,FALSE)</f>
        <v>1.0010509999999999</v>
      </c>
      <c r="D525" s="100">
        <f>VLOOKUP($A525,[2]MENSAIS!$A$3:$G$1000,4,FALSE)</f>
        <v>1.006355313735277</v>
      </c>
      <c r="E525" s="101">
        <f>VLOOKUP($A525,[2]MENSAIS!$A$3:$G$1000,5,FALSE)</f>
        <v>1.0966728033430504</v>
      </c>
      <c r="F525" s="96">
        <f t="shared" ca="1" si="50"/>
        <v>0</v>
      </c>
      <c r="G525" s="93">
        <f t="shared" si="51"/>
        <v>39995</v>
      </c>
      <c r="H525" s="89">
        <f>VLOOKUP($A525,[2]MENSAIS!$A$3:$M$1000,8,FALSE)</f>
        <v>0</v>
      </c>
      <c r="I525" s="90">
        <f>VLOOKUP($A525,[2]MENSAIS!$A$3:$M$1000,9,FALSE)</f>
        <v>0</v>
      </c>
      <c r="J525" s="58">
        <f t="shared" ca="1" si="53"/>
        <v>0</v>
      </c>
      <c r="K525" s="94">
        <f t="shared" ref="K525:K588" si="54">D525-1</f>
        <v>6.3553137352769795E-3</v>
      </c>
      <c r="L525" s="94">
        <f t="shared" ref="L525:L588" si="55">PRODUCT(C514:C525)-1</f>
        <v>1.6273270898241377E-2</v>
      </c>
      <c r="M525" s="92">
        <v>523</v>
      </c>
      <c r="N525" s="93">
        <f t="shared" si="52"/>
        <v>39995</v>
      </c>
      <c r="O525" s="94">
        <f>IF(N525&gt;$N$2,1,IF(C525=C526,1*O526,C525*O526/VLOOKUP(N525,Moeda!A$3:D$99,4,1)))</f>
        <v>1.0870232247427416</v>
      </c>
    </row>
    <row r="526" spans="1:15" ht="20.100000000000001" customHeight="1" x14ac:dyDescent="0.2">
      <c r="A526" s="95">
        <v>40026</v>
      </c>
      <c r="B526" s="100">
        <f>VLOOKUP($A526,[2]MENSAIS!$A$3:$G$1000,2,FALSE)</f>
        <v>1.9700000000000273E-2</v>
      </c>
      <c r="C526" s="101">
        <f>VLOOKUP($A526,[2]MENSAIS!$A$3:$G$1000,3,FALSE)</f>
        <v>1.000197</v>
      </c>
      <c r="D526" s="100">
        <f>VLOOKUP($A526,[2]MENSAIS!$A$3:$G$1000,4,FALSE)</f>
        <v>1.0065535657320828</v>
      </c>
      <c r="E526" s="101">
        <f>VLOOKUP($A526,[2]MENSAIS!$A$3:$G$1000,5,FALSE)</f>
        <v>1.0955214103407824</v>
      </c>
      <c r="F526" s="96">
        <f t="shared" ca="1" si="50"/>
        <v>0</v>
      </c>
      <c r="G526" s="93">
        <f t="shared" si="51"/>
        <v>40026</v>
      </c>
      <c r="H526" s="89">
        <f>VLOOKUP($A526,[2]MENSAIS!$A$3:$M$1000,8,FALSE)</f>
        <v>0</v>
      </c>
      <c r="I526" s="90">
        <f>VLOOKUP($A526,[2]MENSAIS!$A$3:$M$1000,9,FALSE)</f>
        <v>0</v>
      </c>
      <c r="J526" s="58">
        <f t="shared" ca="1" si="53"/>
        <v>0</v>
      </c>
      <c r="K526" s="94">
        <f t="shared" si="54"/>
        <v>6.5535657320827667E-3</v>
      </c>
      <c r="L526" s="94">
        <f t="shared" si="55"/>
        <v>1.4876061811317287E-2</v>
      </c>
      <c r="M526" s="92">
        <v>524</v>
      </c>
      <c r="N526" s="93">
        <f t="shared" si="52"/>
        <v>40026</v>
      </c>
      <c r="O526" s="94">
        <f>IF(N526&gt;$N$2,1,IF(C526=C527,1*O527,C526*O527/VLOOKUP(N526,Moeda!A$3:D$99,4,1)))</f>
        <v>1.0858819627998391</v>
      </c>
    </row>
    <row r="527" spans="1:15" ht="20.100000000000001" customHeight="1" x14ac:dyDescent="0.2">
      <c r="A527" s="95">
        <v>40057</v>
      </c>
      <c r="B527" s="100">
        <f>VLOOKUP($A527,[2]MENSAIS!$A$3:$G$1000,2,FALSE)</f>
        <v>0</v>
      </c>
      <c r="C527" s="101">
        <f>VLOOKUP($A527,[2]MENSAIS!$A$3:$G$1000,3,FALSE)</f>
        <v>1</v>
      </c>
      <c r="D527" s="100">
        <f>VLOOKUP($A527,[2]MENSAIS!$A$3:$G$1000,4,FALSE)</f>
        <v>1.0065535657320828</v>
      </c>
      <c r="E527" s="101">
        <f>VLOOKUP($A527,[2]MENSAIS!$A$3:$G$1000,5,FALSE)</f>
        <v>1.0953056351306616</v>
      </c>
      <c r="F527" s="96">
        <f t="shared" ca="1" si="50"/>
        <v>0</v>
      </c>
      <c r="G527" s="93">
        <f t="shared" si="51"/>
        <v>40057</v>
      </c>
      <c r="H527" s="89">
        <f>VLOOKUP($A527,[2]MENSAIS!$A$3:$M$1000,8,FALSE)</f>
        <v>0</v>
      </c>
      <c r="I527" s="90">
        <f>VLOOKUP($A527,[2]MENSAIS!$A$3:$M$1000,9,FALSE)</f>
        <v>0</v>
      </c>
      <c r="J527" s="58">
        <f t="shared" ca="1" si="53"/>
        <v>0</v>
      </c>
      <c r="K527" s="94">
        <f t="shared" si="54"/>
        <v>6.5535657320827667E-3</v>
      </c>
      <c r="L527" s="94">
        <f t="shared" si="55"/>
        <v>1.2880686858206536E-2</v>
      </c>
      <c r="M527" s="92">
        <v>525</v>
      </c>
      <c r="N527" s="93">
        <f t="shared" si="52"/>
        <v>40057</v>
      </c>
      <c r="O527" s="94">
        <f>IF(N527&gt;$N$2,1,IF(C527=C528,1*O528,C527*O528/VLOOKUP(N527,Moeda!A$3:D$99,4,1)))</f>
        <v>1.0856680861868602</v>
      </c>
    </row>
    <row r="528" spans="1:15" ht="20.100000000000001" customHeight="1" x14ac:dyDescent="0.2">
      <c r="A528" s="95">
        <v>40087</v>
      </c>
      <c r="B528" s="100">
        <f>VLOOKUP($A528,[2]MENSAIS!$A$3:$G$1000,2,FALSE)</f>
        <v>0</v>
      </c>
      <c r="C528" s="101">
        <f>VLOOKUP($A528,[2]MENSAIS!$A$3:$G$1000,3,FALSE)</f>
        <v>1</v>
      </c>
      <c r="D528" s="100">
        <f>VLOOKUP($A528,[2]MENSAIS!$A$3:$G$1000,4,FALSE)</f>
        <v>1.0065535657320828</v>
      </c>
      <c r="E528" s="101">
        <f>VLOOKUP($A528,[2]MENSAIS!$A$3:$G$1000,5,FALSE)</f>
        <v>1.0953056351306616</v>
      </c>
      <c r="F528" s="96">
        <f t="shared" ca="1" si="50"/>
        <v>0</v>
      </c>
      <c r="G528" s="93">
        <f t="shared" si="51"/>
        <v>40087</v>
      </c>
      <c r="H528" s="89">
        <f>VLOOKUP($A528,[2]MENSAIS!$A$3:$M$1000,8,FALSE)</f>
        <v>0</v>
      </c>
      <c r="I528" s="90">
        <f>VLOOKUP($A528,[2]MENSAIS!$A$3:$M$1000,9,FALSE)</f>
        <v>0</v>
      </c>
      <c r="J528" s="58">
        <f t="shared" ca="1" si="53"/>
        <v>0</v>
      </c>
      <c r="K528" s="94">
        <f t="shared" si="54"/>
        <v>6.5535657320827667E-3</v>
      </c>
      <c r="L528" s="94">
        <f t="shared" si="55"/>
        <v>1.0348752883480916E-2</v>
      </c>
      <c r="M528" s="92">
        <v>526</v>
      </c>
      <c r="N528" s="93">
        <f t="shared" si="52"/>
        <v>40087</v>
      </c>
      <c r="O528" s="94">
        <f>IF(N528&gt;$N$2,1,IF(C528=C529,1*O529,C528*O529/VLOOKUP(N528,Moeda!A$3:D$99,4,1)))</f>
        <v>1.0856680861868602</v>
      </c>
    </row>
    <row r="529" spans="1:21" ht="20.100000000000001" customHeight="1" x14ac:dyDescent="0.2">
      <c r="A529" s="95">
        <v>40118</v>
      </c>
      <c r="B529" s="100">
        <f>VLOOKUP($A529,[2]MENSAIS!$A$3:$G$1000,2,FALSE)</f>
        <v>0</v>
      </c>
      <c r="C529" s="101">
        <f>VLOOKUP($A529,[2]MENSAIS!$A$3:$G$1000,3,FALSE)</f>
        <v>1</v>
      </c>
      <c r="D529" s="100">
        <f>VLOOKUP($A529,[2]MENSAIS!$A$3:$G$1000,4,FALSE)</f>
        <v>1.0065535657320828</v>
      </c>
      <c r="E529" s="101">
        <f>VLOOKUP($A529,[2]MENSAIS!$A$3:$G$1000,5,FALSE)</f>
        <v>1.0953056351306616</v>
      </c>
      <c r="F529" s="96">
        <f t="shared" ca="1" si="50"/>
        <v>0</v>
      </c>
      <c r="G529" s="93">
        <f t="shared" si="51"/>
        <v>40118</v>
      </c>
      <c r="H529" s="89">
        <f>VLOOKUP($A529,[2]MENSAIS!$A$3:$M$1000,8,FALSE)</f>
        <v>0</v>
      </c>
      <c r="I529" s="90">
        <f>VLOOKUP($A529,[2]MENSAIS!$A$3:$M$1000,9,FALSE)</f>
        <v>0</v>
      </c>
      <c r="J529" s="58">
        <f t="shared" ca="1" si="53"/>
        <v>0</v>
      </c>
      <c r="K529" s="94">
        <f t="shared" si="54"/>
        <v>6.5535657320827667E-3</v>
      </c>
      <c r="L529" s="94">
        <f t="shared" si="55"/>
        <v>8.7166493448407323E-3</v>
      </c>
      <c r="M529" s="92">
        <v>527</v>
      </c>
      <c r="N529" s="93">
        <f t="shared" si="52"/>
        <v>40118</v>
      </c>
      <c r="O529" s="94">
        <f>IF(N529&gt;$N$2,1,IF(C529=C530,1*O530,C529*O530/VLOOKUP(N529,Moeda!A$3:D$99,4,1)))</f>
        <v>1.0856680861868602</v>
      </c>
    </row>
    <row r="530" spans="1:21" ht="20.100000000000001" customHeight="1" x14ac:dyDescent="0.2">
      <c r="A530" s="95">
        <v>40148</v>
      </c>
      <c r="B530" s="100">
        <f>VLOOKUP($A530,[2]MENSAIS!$A$3:$G$1000,2,FALSE)</f>
        <v>5.3299999999989467E-2</v>
      </c>
      <c r="C530" s="101">
        <f>VLOOKUP($A530,[2]MENSAIS!$A$3:$G$1000,3,FALSE)</f>
        <v>1.0005329999999999</v>
      </c>
      <c r="D530" s="100">
        <f>VLOOKUP($A530,[2]MENSAIS!$A$3:$G$1000,4,FALSE)</f>
        <v>1.0070900587826179</v>
      </c>
      <c r="E530" s="101">
        <f>VLOOKUP($A530,[2]MENSAIS!$A$3:$G$1000,5,FALSE)</f>
        <v>1.0953056351306616</v>
      </c>
      <c r="F530" s="96">
        <f t="shared" ca="1" si="50"/>
        <v>0</v>
      </c>
      <c r="G530" s="93">
        <f t="shared" si="51"/>
        <v>40148</v>
      </c>
      <c r="H530" s="89">
        <f>VLOOKUP($A530,[2]MENSAIS!$A$3:$M$1000,8,FALSE)</f>
        <v>0</v>
      </c>
      <c r="I530" s="90">
        <f>VLOOKUP($A530,[2]MENSAIS!$A$3:$M$1000,9,FALSE)</f>
        <v>0</v>
      </c>
      <c r="J530" s="58">
        <f t="shared" ca="1" si="53"/>
        <v>0</v>
      </c>
      <c r="K530" s="94">
        <f t="shared" si="54"/>
        <v>7.0900587826179251E-3</v>
      </c>
      <c r="L530" s="94">
        <f t="shared" si="55"/>
        <v>7.0900587826179251E-3</v>
      </c>
      <c r="M530" s="92">
        <v>528</v>
      </c>
      <c r="N530" s="93">
        <f t="shared" si="52"/>
        <v>40148</v>
      </c>
      <c r="O530" s="94">
        <f>IF(N530&gt;$N$2,1,IF(C530=C531,1*O531,C530*O531/VLOOKUP(N530,Moeda!A$3:D$99,4,1)))</f>
        <v>1.0856680861868602</v>
      </c>
    </row>
    <row r="531" spans="1:21" ht="20.100000000000001" customHeight="1" x14ac:dyDescent="0.2">
      <c r="A531" s="95">
        <v>40179</v>
      </c>
      <c r="B531" s="100">
        <f>VLOOKUP($A531,[2]MENSAIS!$A$3:$G$1000,2,FALSE)</f>
        <v>0</v>
      </c>
      <c r="C531" s="101">
        <f>VLOOKUP($A531,[2]MENSAIS!$A$3:$G$1000,3,FALSE)</f>
        <v>1</v>
      </c>
      <c r="D531" s="100">
        <f>VLOOKUP($A531,[2]MENSAIS!$A$3:$G$1000,4,FALSE)</f>
        <v>1</v>
      </c>
      <c r="E531" s="101">
        <f>VLOOKUP($A531,[2]MENSAIS!$A$3:$G$1000,5,FALSE)</f>
        <v>1.0947221482256575</v>
      </c>
      <c r="F531" s="96">
        <f t="shared" ca="1" si="50"/>
        <v>0</v>
      </c>
      <c r="G531" s="93">
        <f t="shared" si="51"/>
        <v>40179</v>
      </c>
      <c r="H531" s="89" t="str">
        <f>VLOOKUP($A531,[2]MENSAIS!$A$3:$M$1000,8,FALSE)</f>
        <v>Confere PjeCalc (9 casas)</v>
      </c>
      <c r="I531" s="90">
        <f>VLOOKUP($A531,[2]MENSAIS!$A$3:$M$1000,9,FALSE)</f>
        <v>0</v>
      </c>
      <c r="J531" s="58">
        <f t="shared" ca="1" si="53"/>
        <v>0</v>
      </c>
      <c r="K531" s="94">
        <f t="shared" si="54"/>
        <v>0</v>
      </c>
      <c r="L531" s="94">
        <f t="shared" si="55"/>
        <v>5.2404164164112643E-3</v>
      </c>
      <c r="M531" s="92">
        <v>529</v>
      </c>
      <c r="N531" s="93">
        <f t="shared" si="52"/>
        <v>40179</v>
      </c>
      <c r="O531" s="94">
        <f>IF(N531&gt;$N$2,1,IF(C531=C532,1*O532,C531*O532/VLOOKUP(N531,Moeda!A$3:D$99,4,1)))</f>
        <v>1.08508973335898</v>
      </c>
    </row>
    <row r="532" spans="1:21" ht="20.100000000000001" customHeight="1" x14ac:dyDescent="0.2">
      <c r="A532" s="95">
        <v>40210</v>
      </c>
      <c r="B532" s="100">
        <f>VLOOKUP($A532,[2]MENSAIS!$A$3:$G$1000,2,FALSE)</f>
        <v>0</v>
      </c>
      <c r="C532" s="101">
        <f>VLOOKUP($A532,[2]MENSAIS!$A$3:$G$1000,3,FALSE)</f>
        <v>1</v>
      </c>
      <c r="D532" s="100">
        <f>VLOOKUP($A532,[2]MENSAIS!$A$3:$G$1000,4,FALSE)</f>
        <v>1</v>
      </c>
      <c r="E532" s="101">
        <f>VLOOKUP($A532,[2]MENSAIS!$A$3:$G$1000,5,FALSE)</f>
        <v>1.0947221482256575</v>
      </c>
      <c r="F532" s="96">
        <f t="shared" ca="1" si="50"/>
        <v>0</v>
      </c>
      <c r="G532" s="93">
        <f t="shared" si="51"/>
        <v>40210</v>
      </c>
      <c r="H532" s="89">
        <f>VLOOKUP($A532,[2]MENSAIS!$A$3:$M$1000,8,FALSE)</f>
        <v>0</v>
      </c>
      <c r="I532" s="90">
        <f>VLOOKUP($A532,[2]MENSAIS!$A$3:$M$1000,9,FALSE)</f>
        <v>0</v>
      </c>
      <c r="J532" s="58">
        <f t="shared" ca="1" si="53"/>
        <v>0</v>
      </c>
      <c r="K532" s="94">
        <f t="shared" si="54"/>
        <v>0</v>
      </c>
      <c r="L532" s="94">
        <f t="shared" si="55"/>
        <v>4.7872573633405135E-3</v>
      </c>
      <c r="M532" s="92">
        <v>530</v>
      </c>
      <c r="N532" s="93">
        <f t="shared" si="52"/>
        <v>40210</v>
      </c>
      <c r="O532" s="94">
        <f>IF(N532&gt;$N$2,1,IF(C532=C533,1*O533,C532*O533/VLOOKUP(N532,Moeda!A$3:D$99,4,1)))</f>
        <v>1.08508973335898</v>
      </c>
    </row>
    <row r="533" spans="1:21" ht="20.100000000000001" customHeight="1" x14ac:dyDescent="0.2">
      <c r="A533" s="95">
        <v>40238</v>
      </c>
      <c r="B533" s="100">
        <f>VLOOKUP($A533,[2]MENSAIS!$A$3:$G$1000,2,FALSE)</f>
        <v>7.9199999999990389E-2</v>
      </c>
      <c r="C533" s="101">
        <f>VLOOKUP($A533,[2]MENSAIS!$A$3:$G$1000,3,FALSE)</f>
        <v>1.0007919999999999</v>
      </c>
      <c r="D533" s="100">
        <f>VLOOKUP($A533,[2]MENSAIS!$A$3:$G$1000,4,FALSE)</f>
        <v>1.0007919999999999</v>
      </c>
      <c r="E533" s="101">
        <f>VLOOKUP($A533,[2]MENSAIS!$A$3:$G$1000,5,FALSE)</f>
        <v>1.0947221482256575</v>
      </c>
      <c r="F533" s="96">
        <f t="shared" ca="1" si="50"/>
        <v>0</v>
      </c>
      <c r="G533" s="93">
        <f t="shared" si="51"/>
        <v>40238</v>
      </c>
      <c r="H533" s="89">
        <f>VLOOKUP($A533,[2]MENSAIS!$A$3:$M$1000,8,FALSE)</f>
        <v>0</v>
      </c>
      <c r="I533" s="90">
        <f>VLOOKUP($A533,[2]MENSAIS!$A$3:$M$1000,9,FALSE)</f>
        <v>0</v>
      </c>
      <c r="J533" s="58">
        <f t="shared" ca="1" si="53"/>
        <v>0</v>
      </c>
      <c r="K533" s="94">
        <f t="shared" si="54"/>
        <v>7.9199999999990389E-4</v>
      </c>
      <c r="L533" s="94">
        <f t="shared" si="55"/>
        <v>4.1390968499022129E-3</v>
      </c>
      <c r="M533" s="92">
        <v>531</v>
      </c>
      <c r="N533" s="93">
        <f t="shared" si="52"/>
        <v>40238</v>
      </c>
      <c r="O533" s="94">
        <f>IF(N533&gt;$N$2,1,IF(C533=C534,1*O534,C533*O534/VLOOKUP(N533,Moeda!A$3:D$99,4,1)))</f>
        <v>1.08508973335898</v>
      </c>
    </row>
    <row r="534" spans="1:21" ht="20.100000000000001" customHeight="1" x14ac:dyDescent="0.2">
      <c r="A534" s="95">
        <v>40269</v>
      </c>
      <c r="B534" s="100">
        <f>VLOOKUP($A534,[2]MENSAIS!$A$3:$G$1000,2,FALSE)</f>
        <v>0</v>
      </c>
      <c r="C534" s="101">
        <f>VLOOKUP($A534,[2]MENSAIS!$A$3:$G$1000,3,FALSE)</f>
        <v>1</v>
      </c>
      <c r="D534" s="100">
        <f>VLOOKUP($A534,[2]MENSAIS!$A$3:$G$1000,4,FALSE)</f>
        <v>1.0007919999999999</v>
      </c>
      <c r="E534" s="101">
        <f>VLOOKUP($A534,[2]MENSAIS!$A$3:$G$1000,5,FALSE)</f>
        <v>1.0938558144206365</v>
      </c>
      <c r="F534" s="96">
        <f t="shared" ca="1" si="50"/>
        <v>0</v>
      </c>
      <c r="G534" s="93">
        <f t="shared" si="51"/>
        <v>40269</v>
      </c>
      <c r="H534" s="89">
        <f>VLOOKUP($A534,[2]MENSAIS!$A$3:$M$1000,8,FALSE)</f>
        <v>0</v>
      </c>
      <c r="I534" s="90">
        <f>VLOOKUP($A534,[2]MENSAIS!$A$3:$M$1000,9,FALSE)</f>
        <v>0</v>
      </c>
      <c r="J534" s="58">
        <f t="shared" ca="1" si="53"/>
        <v>0</v>
      </c>
      <c r="K534" s="94">
        <f t="shared" si="54"/>
        <v>7.9199999999990389E-4</v>
      </c>
      <c r="L534" s="94">
        <f t="shared" si="55"/>
        <v>3.6834245751447003E-3</v>
      </c>
      <c r="M534" s="92">
        <v>532</v>
      </c>
      <c r="N534" s="93">
        <f t="shared" si="52"/>
        <v>40269</v>
      </c>
      <c r="O534" s="94">
        <f>IF(N534&gt;$N$2,1,IF(C534=C535,1*O535,C534*O535/VLOOKUP(N534,Moeda!A$3:D$99,4,1)))</f>
        <v>1.0842310223892477</v>
      </c>
      <c r="P534" s="58"/>
      <c r="Q534" s="58"/>
      <c r="R534" s="58"/>
      <c r="S534" s="58"/>
      <c r="T534" s="58"/>
      <c r="U534" s="58"/>
    </row>
    <row r="535" spans="1:21" ht="20.100000000000001" customHeight="1" x14ac:dyDescent="0.2">
      <c r="A535" s="95">
        <v>40299</v>
      </c>
      <c r="B535" s="100">
        <f>VLOOKUP($A535,[2]MENSAIS!$A$3:$G$1000,2,FALSE)</f>
        <v>5.1000000000001044E-2</v>
      </c>
      <c r="C535" s="101">
        <f>VLOOKUP($A535,[2]MENSAIS!$A$3:$G$1000,3,FALSE)</f>
        <v>1.00051</v>
      </c>
      <c r="D535" s="100">
        <f>VLOOKUP($A535,[2]MENSAIS!$A$3:$G$1000,4,FALSE)</f>
        <v>1.0013024039199998</v>
      </c>
      <c r="E535" s="101">
        <f>VLOOKUP($A535,[2]MENSAIS!$A$3:$G$1000,5,FALSE)</f>
        <v>1.0938558144206365</v>
      </c>
      <c r="F535" s="96">
        <f t="shared" ca="1" si="50"/>
        <v>0</v>
      </c>
      <c r="G535" s="93">
        <f t="shared" si="51"/>
        <v>40299</v>
      </c>
      <c r="H535" s="89">
        <f>VLOOKUP($A535,[2]MENSAIS!$A$3:$M$1000,8,FALSE)</f>
        <v>0</v>
      </c>
      <c r="I535" s="90">
        <f>VLOOKUP($A535,[2]MENSAIS!$A$3:$M$1000,9,FALSE)</f>
        <v>0</v>
      </c>
      <c r="J535" s="58">
        <f t="shared" ca="1" si="53"/>
        <v>0</v>
      </c>
      <c r="K535" s="94">
        <f t="shared" si="54"/>
        <v>1.3024039199998061E-3</v>
      </c>
      <c r="L535" s="94">
        <f t="shared" si="55"/>
        <v>3.7446217864962605E-3</v>
      </c>
      <c r="M535" s="92">
        <v>533</v>
      </c>
      <c r="N535" s="93">
        <f t="shared" si="52"/>
        <v>40299</v>
      </c>
      <c r="O535" s="94">
        <f>IF(N535&gt;$N$2,1,IF(C535=C536,1*O536,C535*O536/VLOOKUP(N535,Moeda!A$3:D$99,4,1)))</f>
        <v>1.0842310223892477</v>
      </c>
    </row>
    <row r="536" spans="1:21" ht="20.100000000000001" customHeight="1" x14ac:dyDescent="0.2">
      <c r="A536" s="95">
        <v>40330</v>
      </c>
      <c r="B536" s="100">
        <f>VLOOKUP($A536,[2]MENSAIS!$A$3:$G$1000,2,FALSE)</f>
        <v>5.8899999999995067E-2</v>
      </c>
      <c r="C536" s="101">
        <f>VLOOKUP($A536,[2]MENSAIS!$A$3:$G$1000,3,FALSE)</f>
        <v>1.000589</v>
      </c>
      <c r="D536" s="100">
        <f>VLOOKUP($A536,[2]MENSAIS!$A$3:$G$1000,4,FALSE)</f>
        <v>1.0018921710359086</v>
      </c>
      <c r="E536" s="101">
        <f>VLOOKUP($A536,[2]MENSAIS!$A$3:$G$1000,5,FALSE)</f>
        <v>1.0932982323221523</v>
      </c>
      <c r="F536" s="96">
        <f t="shared" ca="1" si="50"/>
        <v>0</v>
      </c>
      <c r="G536" s="93">
        <f t="shared" si="51"/>
        <v>40330</v>
      </c>
      <c r="H536" s="89">
        <f>VLOOKUP($A536,[2]MENSAIS!$A$3:$M$1000,8,FALSE)</f>
        <v>0</v>
      </c>
      <c r="I536" s="90">
        <f>VLOOKUP($A536,[2]MENSAIS!$A$3:$M$1000,9,FALSE)</f>
        <v>0</v>
      </c>
      <c r="J536" s="58">
        <f t="shared" ca="1" si="53"/>
        <v>0</v>
      </c>
      <c r="K536" s="94">
        <f t="shared" si="54"/>
        <v>1.892171035908552E-3</v>
      </c>
      <c r="L536" s="94">
        <f t="shared" si="55"/>
        <v>3.6774149844984727E-3</v>
      </c>
      <c r="M536" s="92">
        <v>534</v>
      </c>
      <c r="N536" s="93">
        <f t="shared" si="52"/>
        <v>40330</v>
      </c>
      <c r="O536" s="94">
        <f>IF(N536&gt;$N$2,1,IF(C536=C537,1*O537,C536*O537/VLOOKUP(N536,Moeda!A$3:D$99,4,1)))</f>
        <v>1.0836783464325672</v>
      </c>
    </row>
    <row r="537" spans="1:21" ht="20.100000000000001" customHeight="1" x14ac:dyDescent="0.2">
      <c r="A537" s="95">
        <v>40360</v>
      </c>
      <c r="B537" s="100">
        <f>VLOOKUP($A537,[2]MENSAIS!$A$3:$G$1000,2,FALSE)</f>
        <v>0.11509999999999021</v>
      </c>
      <c r="C537" s="101">
        <f>VLOOKUP($A537,[2]MENSAIS!$A$3:$G$1000,3,FALSE)</f>
        <v>1.0011509999999999</v>
      </c>
      <c r="D537" s="100">
        <f>VLOOKUP($A537,[2]MENSAIS!$A$3:$G$1000,4,FALSE)</f>
        <v>1.0030453489247708</v>
      </c>
      <c r="E537" s="101">
        <f>VLOOKUP($A537,[2]MENSAIS!$A$3:$G$1000,5,FALSE)</f>
        <v>1.0926546587281614</v>
      </c>
      <c r="F537" s="96">
        <f t="shared" ca="1" si="50"/>
        <v>0</v>
      </c>
      <c r="G537" s="93">
        <f t="shared" si="51"/>
        <v>40360</v>
      </c>
      <c r="H537" s="89">
        <f>VLOOKUP($A537,[2]MENSAIS!$A$3:$M$1000,8,FALSE)</f>
        <v>0</v>
      </c>
      <c r="I537" s="90">
        <f>VLOOKUP($A537,[2]MENSAIS!$A$3:$M$1000,9,FALSE)</f>
        <v>0</v>
      </c>
      <c r="J537" s="58">
        <f t="shared" ca="1" si="53"/>
        <v>0</v>
      </c>
      <c r="K537" s="94">
        <f t="shared" si="54"/>
        <v>3.0453489247708188E-3</v>
      </c>
      <c r="L537" s="94">
        <f t="shared" si="55"/>
        <v>3.7776773502502525E-3</v>
      </c>
      <c r="M537" s="92">
        <v>535</v>
      </c>
      <c r="N537" s="93">
        <f t="shared" si="52"/>
        <v>40360</v>
      </c>
      <c r="O537" s="94">
        <f>IF(N537&gt;$N$2,1,IF(C537=C538,1*O538,C537*O538/VLOOKUP(N537,Moeda!A$3:D$99,4,1)))</f>
        <v>1.0830404356159895</v>
      </c>
    </row>
    <row r="538" spans="1:21" ht="20.100000000000001" customHeight="1" x14ac:dyDescent="0.2">
      <c r="A538" s="95">
        <v>40391</v>
      </c>
      <c r="B538" s="100">
        <f>VLOOKUP($A538,[2]MENSAIS!$A$3:$G$1000,2,FALSE)</f>
        <v>9.0900000000004866E-2</v>
      </c>
      <c r="C538" s="101">
        <f>VLOOKUP($A538,[2]MENSAIS!$A$3:$G$1000,3,FALSE)</f>
        <v>1.000909</v>
      </c>
      <c r="D538" s="100">
        <f>VLOOKUP($A538,[2]MENSAIS!$A$3:$G$1000,4,FALSE)</f>
        <v>1.0039571171469435</v>
      </c>
      <c r="E538" s="101">
        <f>VLOOKUP($A538,[2]MENSAIS!$A$3:$G$1000,5,FALSE)</f>
        <v>1.0913984591017354</v>
      </c>
      <c r="F538" s="96">
        <f t="shared" ca="1" si="50"/>
        <v>0</v>
      </c>
      <c r="G538" s="93">
        <f t="shared" si="51"/>
        <v>40391</v>
      </c>
      <c r="H538" s="89">
        <f>VLOOKUP($A538,[2]MENSAIS!$A$3:$M$1000,8,FALSE)</f>
        <v>0</v>
      </c>
      <c r="I538" s="90">
        <f>VLOOKUP($A538,[2]MENSAIS!$A$3:$M$1000,9,FALSE)</f>
        <v>0</v>
      </c>
      <c r="J538" s="58">
        <f t="shared" ca="1" si="53"/>
        <v>0</v>
      </c>
      <c r="K538" s="94">
        <f t="shared" si="54"/>
        <v>3.9571171469434674E-3</v>
      </c>
      <c r="L538" s="94">
        <f t="shared" si="55"/>
        <v>4.492226290382817E-3</v>
      </c>
      <c r="M538" s="92">
        <v>536</v>
      </c>
      <c r="N538" s="93">
        <f t="shared" si="52"/>
        <v>40391</v>
      </c>
      <c r="O538" s="94">
        <f>IF(N538&gt;$N$2,1,IF(C538=C539,1*O539,C538*O539/VLOOKUP(N538,Moeda!A$3:D$99,4,1)))</f>
        <v>1.0817952892380767</v>
      </c>
    </row>
    <row r="539" spans="1:21" ht="20.100000000000001" customHeight="1" x14ac:dyDescent="0.2">
      <c r="A539" s="95">
        <v>40422</v>
      </c>
      <c r="B539" s="100">
        <f>VLOOKUP($A539,[2]MENSAIS!$A$3:$G$1000,2,FALSE)</f>
        <v>7.0199999999998042E-2</v>
      </c>
      <c r="C539" s="101">
        <f>VLOOKUP($A539,[2]MENSAIS!$A$3:$G$1000,3,FALSE)</f>
        <v>1.000702</v>
      </c>
      <c r="D539" s="100">
        <f>VLOOKUP($A539,[2]MENSAIS!$A$3:$G$1000,4,FALSE)</f>
        <v>1.0046618950431807</v>
      </c>
      <c r="E539" s="101">
        <f>VLOOKUP($A539,[2]MENSAIS!$A$3:$G$1000,5,FALSE)</f>
        <v>1.0904072788852286</v>
      </c>
      <c r="F539" s="96">
        <f t="shared" ca="1" si="50"/>
        <v>0</v>
      </c>
      <c r="G539" s="93">
        <f t="shared" si="51"/>
        <v>40422</v>
      </c>
      <c r="H539" s="89">
        <f>VLOOKUP($A539,[2]MENSAIS!$A$3:$M$1000,8,FALSE)</f>
        <v>0</v>
      </c>
      <c r="I539" s="90">
        <f>VLOOKUP($A539,[2]MENSAIS!$A$3:$M$1000,9,FALSE)</f>
        <v>0</v>
      </c>
      <c r="J539" s="58">
        <f t="shared" ca="1" si="53"/>
        <v>0</v>
      </c>
      <c r="K539" s="94">
        <f t="shared" si="54"/>
        <v>4.6618950431807082E-3</v>
      </c>
      <c r="L539" s="94">
        <f t="shared" si="55"/>
        <v>5.1973798332385357E-3</v>
      </c>
      <c r="M539" s="92">
        <v>537</v>
      </c>
      <c r="N539" s="93">
        <f t="shared" si="52"/>
        <v>40422</v>
      </c>
      <c r="O539" s="94">
        <f>IF(N539&gt;$N$2,1,IF(C539=C540,1*O540,C539*O540/VLOOKUP(N539,Moeda!A$3:D$99,4,1)))</f>
        <v>1.0808128303752655</v>
      </c>
    </row>
    <row r="540" spans="1:21" ht="20.100000000000001" customHeight="1" x14ac:dyDescent="0.2">
      <c r="A540" s="95">
        <v>40452</v>
      </c>
      <c r="B540" s="100">
        <f>VLOOKUP($A540,[2]MENSAIS!$A$3:$G$1000,2,FALSE)</f>
        <v>4.7200000000002795E-2</v>
      </c>
      <c r="C540" s="101">
        <f>VLOOKUP($A540,[2]MENSAIS!$A$3:$G$1000,3,FALSE)</f>
        <v>1.000472</v>
      </c>
      <c r="D540" s="100">
        <f>VLOOKUP($A540,[2]MENSAIS!$A$3:$G$1000,4,FALSE)</f>
        <v>1.0051360954576412</v>
      </c>
      <c r="E540" s="101">
        <f>VLOOKUP($A540,[2]MENSAIS!$A$3:$G$1000,5,FALSE)</f>
        <v>1.0896423499555599</v>
      </c>
      <c r="F540" s="96">
        <f t="shared" ca="1" si="50"/>
        <v>0</v>
      </c>
      <c r="G540" s="93">
        <f t="shared" si="51"/>
        <v>40452</v>
      </c>
      <c r="H540" s="89">
        <f>VLOOKUP($A540,[2]MENSAIS!$A$3:$M$1000,8,FALSE)</f>
        <v>0</v>
      </c>
      <c r="I540" s="90">
        <f>VLOOKUP($A540,[2]MENSAIS!$A$3:$M$1000,9,FALSE)</f>
        <v>0</v>
      </c>
      <c r="J540" s="58">
        <f t="shared" ca="1" si="53"/>
        <v>0</v>
      </c>
      <c r="K540" s="94">
        <f t="shared" si="54"/>
        <v>5.1360954576411544E-3</v>
      </c>
      <c r="L540" s="94">
        <f t="shared" si="55"/>
        <v>5.6718329965197434E-3</v>
      </c>
      <c r="M540" s="92">
        <v>538</v>
      </c>
      <c r="N540" s="93">
        <f t="shared" si="52"/>
        <v>40452</v>
      </c>
      <c r="O540" s="94">
        <f>IF(N540&gt;$N$2,1,IF(C540=C541,1*O541,C540*O541/VLOOKUP(N540,Moeda!A$3:D$99,4,1)))</f>
        <v>1.0800546320235851</v>
      </c>
    </row>
    <row r="541" spans="1:21" ht="20.100000000000001" customHeight="1" x14ac:dyDescent="0.2">
      <c r="A541" s="95">
        <v>40483</v>
      </c>
      <c r="B541" s="100">
        <f>VLOOKUP($A541,[2]MENSAIS!$A$3:$G$1000,2,FALSE)</f>
        <v>3.3599999999989194E-2</v>
      </c>
      <c r="C541" s="101">
        <f>VLOOKUP($A541,[2]MENSAIS!$A$3:$G$1000,3,FALSE)</f>
        <v>1.0003359999999999</v>
      </c>
      <c r="D541" s="100">
        <f>VLOOKUP($A541,[2]MENSAIS!$A$3:$G$1000,4,FALSE)</f>
        <v>1.0054738211857148</v>
      </c>
      <c r="E541" s="101">
        <f>VLOOKUP($A541,[2]MENSAIS!$A$3:$G$1000,5,FALSE)</f>
        <v>1.0891282814067358</v>
      </c>
      <c r="F541" s="96">
        <f t="shared" ca="1" si="50"/>
        <v>0</v>
      </c>
      <c r="G541" s="93">
        <f t="shared" si="51"/>
        <v>40483</v>
      </c>
      <c r="H541" s="89">
        <f>VLOOKUP($A541,[2]MENSAIS!$A$3:$M$1000,8,FALSE)</f>
        <v>0</v>
      </c>
      <c r="I541" s="90">
        <f>VLOOKUP($A541,[2]MENSAIS!$A$3:$M$1000,9,FALSE)</f>
        <v>0</v>
      </c>
      <c r="J541" s="58">
        <f t="shared" ca="1" si="53"/>
        <v>0</v>
      </c>
      <c r="K541" s="94">
        <f t="shared" si="54"/>
        <v>5.4738211857148222E-3</v>
      </c>
      <c r="L541" s="94">
        <f t="shared" si="55"/>
        <v>6.009738732406511E-3</v>
      </c>
      <c r="M541" s="92">
        <v>539</v>
      </c>
      <c r="N541" s="93">
        <f t="shared" si="52"/>
        <v>40483</v>
      </c>
      <c r="O541" s="94">
        <f>IF(N541&gt;$N$2,1,IF(C541=C542,1*O542,C541*O542/VLOOKUP(N541,Moeda!A$3:D$99,4,1)))</f>
        <v>1.0795450867426426</v>
      </c>
    </row>
    <row r="542" spans="1:21" ht="20.100000000000001" customHeight="1" x14ac:dyDescent="0.2">
      <c r="A542" s="95">
        <v>40513</v>
      </c>
      <c r="B542" s="100">
        <f>VLOOKUP($A542,[2]MENSAIS!$A$3:$G$1000,2,FALSE)</f>
        <v>0.14060000000000183</v>
      </c>
      <c r="C542" s="101">
        <f>VLOOKUP($A542,[2]MENSAIS!$A$3:$G$1000,3,FALSE)</f>
        <v>1.001406</v>
      </c>
      <c r="D542" s="100">
        <f>VLOOKUP($A542,[2]MENSAIS!$A$3:$G$1000,4,FALSE)</f>
        <v>1.0068875173783021</v>
      </c>
      <c r="E542" s="101">
        <f>VLOOKUP($A542,[2]MENSAIS!$A$3:$G$1000,5,FALSE)</f>
        <v>1.0887624572211096</v>
      </c>
      <c r="F542" s="96">
        <f t="shared" ca="1" si="50"/>
        <v>0</v>
      </c>
      <c r="G542" s="93">
        <f t="shared" si="51"/>
        <v>40513</v>
      </c>
      <c r="H542" s="89">
        <f>VLOOKUP($A542,[2]MENSAIS!$A$3:$M$1000,8,FALSE)</f>
        <v>0</v>
      </c>
      <c r="I542" s="90">
        <f>VLOOKUP($A542,[2]MENSAIS!$A$3:$M$1000,9,FALSE)</f>
        <v>0</v>
      </c>
      <c r="J542" s="58">
        <f t="shared" ca="1" si="53"/>
        <v>0</v>
      </c>
      <c r="K542" s="94">
        <f t="shared" si="54"/>
        <v>6.887517378302066E-3</v>
      </c>
      <c r="L542" s="94">
        <f t="shared" si="55"/>
        <v>6.887517378302066E-3</v>
      </c>
      <c r="M542" s="92">
        <v>540</v>
      </c>
      <c r="N542" s="93">
        <f t="shared" si="52"/>
        <v>40513</v>
      </c>
      <c r="O542" s="94">
        <f>IF(N542&gt;$N$2,1,IF(C542=C543,1*O543,C542*O543/VLOOKUP(N542,Moeda!A$3:D$99,4,1)))</f>
        <v>1.0791824814288826</v>
      </c>
    </row>
    <row r="543" spans="1:21" ht="20.100000000000001" customHeight="1" x14ac:dyDescent="0.2">
      <c r="A543" s="95">
        <v>40544</v>
      </c>
      <c r="B543" s="100">
        <f>VLOOKUP($A543,[2]MENSAIS!$A$3:$G$1000,2,FALSE)</f>
        <v>7.1500000000000008E-2</v>
      </c>
      <c r="C543" s="101">
        <f>VLOOKUP($A543,[2]MENSAIS!$A$3:$G$1000,3,FALSE)</f>
        <v>1.000715</v>
      </c>
      <c r="D543" s="100">
        <f>VLOOKUP($A543,[2]MENSAIS!$A$3:$G$1000,4,FALSE)</f>
        <v>1.000715</v>
      </c>
      <c r="E543" s="101">
        <f>VLOOKUP($A543,[2]MENSAIS!$A$3:$G$1000,5,FALSE)</f>
        <v>1.0872338064891858</v>
      </c>
      <c r="F543" s="96">
        <f t="shared" ref="F543:F554" si="56">IF(C543&lt;&gt;1,IF(C544=1,IF(C545=1,IF(C546=1,IF(C547=1,1,0),0),0),0),0)</f>
        <v>0</v>
      </c>
      <c r="G543" s="93">
        <f t="shared" si="51"/>
        <v>40544</v>
      </c>
      <c r="H543" s="89">
        <f>VLOOKUP($A543,[2]MENSAIS!$A$3:$M$1000,8,FALSE)</f>
        <v>0</v>
      </c>
      <c r="I543" s="90">
        <f>VLOOKUP($A543,[2]MENSAIS!$A$3:$M$1000,9,FALSE)</f>
        <v>0</v>
      </c>
      <c r="J543" s="58">
        <f t="shared" ca="1" si="53"/>
        <v>0</v>
      </c>
      <c r="K543" s="94">
        <f t="shared" si="54"/>
        <v>7.1500000000002117E-4</v>
      </c>
      <c r="L543" s="94">
        <f t="shared" si="55"/>
        <v>7.6074419532274895E-3</v>
      </c>
      <c r="M543" s="92">
        <v>541</v>
      </c>
      <c r="N543" s="93">
        <f t="shared" si="52"/>
        <v>40544</v>
      </c>
      <c r="O543" s="94">
        <f>IF(N543&gt;$N$2,1,IF(C543=C544,1*O544,C543*O544/VLOOKUP(N543,Moeda!A$3:D$99,4,1)))</f>
        <v>1.0776672812314712</v>
      </c>
    </row>
    <row r="544" spans="1:21" ht="20.100000000000001" customHeight="1" x14ac:dyDescent="0.2">
      <c r="A544" s="95">
        <v>40575</v>
      </c>
      <c r="B544" s="100">
        <f>VLOOKUP($A544,[2]MENSAIS!$A$3:$G$1000,2,FALSE)</f>
        <v>5.2400000000000002E-2</v>
      </c>
      <c r="C544" s="101">
        <f>VLOOKUP($A544,[2]MENSAIS!$A$3:$G$1000,3,FALSE)</f>
        <v>1.000524</v>
      </c>
      <c r="D544" s="100">
        <f>VLOOKUP($A544,[2]MENSAIS!$A$3:$G$1000,4,FALSE)</f>
        <v>1.0012393746599999</v>
      </c>
      <c r="E544" s="101">
        <f>VLOOKUP($A544,[2]MENSAIS!$A$3:$G$1000,5,FALSE)</f>
        <v>1.0864569897415206</v>
      </c>
      <c r="F544" s="96">
        <f t="shared" si="56"/>
        <v>0</v>
      </c>
      <c r="G544" s="93">
        <f t="shared" si="51"/>
        <v>40575</v>
      </c>
      <c r="H544" s="89">
        <f>VLOOKUP($A544,[2]MENSAIS!$A$3:$M$1000,8,FALSE)</f>
        <v>0</v>
      </c>
      <c r="I544" s="90">
        <f>VLOOKUP($A544,[2]MENSAIS!$A$3:$M$1000,9,FALSE)</f>
        <v>0</v>
      </c>
      <c r="J544" s="58">
        <f t="shared" ca="1" si="53"/>
        <v>0</v>
      </c>
      <c r="K544" s="94">
        <f t="shared" si="54"/>
        <v>1.2393746599999034E-3</v>
      </c>
      <c r="L544" s="94">
        <f t="shared" si="55"/>
        <v>8.1354282528109945E-3</v>
      </c>
      <c r="M544" s="92">
        <v>542</v>
      </c>
      <c r="N544" s="93">
        <f t="shared" si="52"/>
        <v>40575</v>
      </c>
      <c r="O544" s="94">
        <f>IF(N544&gt;$N$2,1,IF(C544=C545,1*O545,C544*O545/VLOOKUP(N544,Moeda!A$3:D$99,4,1)))</f>
        <v>1.0768972996622126</v>
      </c>
    </row>
    <row r="545" spans="1:15" ht="20.100000000000001" customHeight="1" x14ac:dyDescent="0.2">
      <c r="A545" s="95">
        <v>40603</v>
      </c>
      <c r="B545" s="100">
        <f>VLOOKUP($A545,[2]MENSAIS!$A$3:$G$1000,2,FALSE)</f>
        <v>0.1212</v>
      </c>
      <c r="C545" s="101">
        <f>VLOOKUP($A545,[2]MENSAIS!$A$3:$G$1000,3,FALSE)</f>
        <v>1.001212</v>
      </c>
      <c r="D545" s="100">
        <f>VLOOKUP($A545,[2]MENSAIS!$A$3:$G$1000,4,FALSE)</f>
        <v>1.0024528767820877</v>
      </c>
      <c r="E545" s="101">
        <f>VLOOKUP($A545,[2]MENSAIS!$A$3:$G$1000,5,FALSE)</f>
        <v>1.0858879844376752</v>
      </c>
      <c r="F545" s="96">
        <f t="shared" si="56"/>
        <v>0</v>
      </c>
      <c r="G545" s="93">
        <f t="shared" si="51"/>
        <v>40603</v>
      </c>
      <c r="H545" s="89">
        <f>VLOOKUP($A545,[2]MENSAIS!$A$3:$M$1000,8,FALSE)</f>
        <v>0</v>
      </c>
      <c r="I545" s="90">
        <f>VLOOKUP($A545,[2]MENSAIS!$A$3:$M$1000,9,FALSE)</f>
        <v>0</v>
      </c>
      <c r="J545" s="58">
        <f t="shared" ca="1" si="53"/>
        <v>0</v>
      </c>
      <c r="K545" s="94">
        <f t="shared" si="54"/>
        <v>2.4528767820877206E-3</v>
      </c>
      <c r="L545" s="94">
        <f t="shared" si="55"/>
        <v>8.5585100518923429E-3</v>
      </c>
      <c r="M545" s="92">
        <v>543</v>
      </c>
      <c r="N545" s="93">
        <f t="shared" si="52"/>
        <v>40603</v>
      </c>
      <c r="O545" s="94">
        <f>IF(N545&gt;$N$2,1,IF(C545=C546,1*O546,C545*O546/VLOOKUP(N545,Moeda!A$3:D$99,4,1)))</f>
        <v>1.076333301012482</v>
      </c>
    </row>
    <row r="546" spans="1:15" ht="20.100000000000001" customHeight="1" x14ac:dyDescent="0.2">
      <c r="A546" s="95">
        <v>40634</v>
      </c>
      <c r="B546" s="100">
        <f>VLOOKUP($A546,[2]MENSAIS!$A$3:$G$1000,2,FALSE)</f>
        <v>3.6900000000000002E-2</v>
      </c>
      <c r="C546" s="101">
        <f>VLOOKUP($A546,[2]MENSAIS!$A$3:$G$1000,3,FALSE)</f>
        <v>1.0003690000000001</v>
      </c>
      <c r="D546" s="100">
        <f>VLOOKUP($A546,[2]MENSAIS!$A$3:$G$1000,4,FALSE)</f>
        <v>1.0028227818936204</v>
      </c>
      <c r="E546" s="101">
        <f>VLOOKUP($A546,[2]MENSAIS!$A$3:$G$1000,5,FALSE)</f>
        <v>1.0845734813782448</v>
      </c>
      <c r="F546" s="96">
        <f t="shared" si="56"/>
        <v>0</v>
      </c>
      <c r="G546" s="93">
        <f t="shared" si="51"/>
        <v>40634</v>
      </c>
      <c r="H546" s="89">
        <f>VLOOKUP($A546,[2]MENSAIS!$A$3:$M$1000,8,FALSE)</f>
        <v>0</v>
      </c>
      <c r="I546" s="90">
        <f>VLOOKUP($A546,[2]MENSAIS!$A$3:$M$1000,9,FALSE)</f>
        <v>0</v>
      </c>
      <c r="J546" s="58">
        <f t="shared" ca="1" si="53"/>
        <v>0</v>
      </c>
      <c r="K546" s="94">
        <f t="shared" si="54"/>
        <v>2.8227818936203963E-3</v>
      </c>
      <c r="L546" s="94">
        <f t="shared" si="55"/>
        <v>8.9306681421015277E-3</v>
      </c>
      <c r="M546" s="92">
        <v>544</v>
      </c>
      <c r="N546" s="93">
        <f t="shared" si="52"/>
        <v>40634</v>
      </c>
      <c r="O546" s="94">
        <f>IF(N546&gt;$N$2,1,IF(C546=C547,1*O547,C546*O547/VLOOKUP(N546,Moeda!A$3:D$99,4,1)))</f>
        <v>1.0750303642110584</v>
      </c>
    </row>
    <row r="547" spans="1:15" ht="20.100000000000001" customHeight="1" x14ac:dyDescent="0.2">
      <c r="A547" s="95">
        <v>40664</v>
      </c>
      <c r="B547" s="100">
        <f>VLOOKUP($A547,[2]MENSAIS!$A$3:$G$1000,2,FALSE)</f>
        <v>0.157</v>
      </c>
      <c r="C547" s="101">
        <f>VLOOKUP($A547,[2]MENSAIS!$A$3:$G$1000,3,FALSE)</f>
        <v>1.0015700000000001</v>
      </c>
      <c r="D547" s="100">
        <f>VLOOKUP($A547,[2]MENSAIS!$A$3:$G$1000,4,FALSE)</f>
        <v>1.0043972136611934</v>
      </c>
      <c r="E547" s="101">
        <f>VLOOKUP($A547,[2]MENSAIS!$A$3:$G$1000,5,FALSE)</f>
        <v>1.0841734213857535</v>
      </c>
      <c r="F547" s="96">
        <f t="shared" si="56"/>
        <v>0</v>
      </c>
      <c r="G547" s="93">
        <f t="shared" si="51"/>
        <v>40664</v>
      </c>
      <c r="H547" s="89">
        <f>VLOOKUP($A547,[2]MENSAIS!$A$3:$M$1000,8,FALSE)</f>
        <v>0</v>
      </c>
      <c r="I547" s="90">
        <f>VLOOKUP($A547,[2]MENSAIS!$A$3:$M$1000,9,FALSE)</f>
        <v>0</v>
      </c>
      <c r="J547" s="58">
        <f t="shared" ca="1" si="53"/>
        <v>0</v>
      </c>
      <c r="K547" s="94">
        <f t="shared" si="54"/>
        <v>4.3972136611933887E-3</v>
      </c>
      <c r="L547" s="94">
        <f t="shared" si="55"/>
        <v>9.9995895004394431E-3</v>
      </c>
      <c r="M547" s="92">
        <v>545</v>
      </c>
      <c r="N547" s="93">
        <f t="shared" si="52"/>
        <v>40664</v>
      </c>
      <c r="O547" s="94">
        <f>IF(N547&gt;$N$2,1,IF(C547=C548,1*O548,C547*O548/VLOOKUP(N547,Moeda!A$3:D$99,4,1)))</f>
        <v>1.0746338243298805</v>
      </c>
    </row>
    <row r="548" spans="1:15" ht="20.100000000000001" customHeight="1" x14ac:dyDescent="0.2">
      <c r="A548" s="95">
        <v>40695</v>
      </c>
      <c r="B548" s="100">
        <f>VLOOKUP($A548,[2]MENSAIS!$A$3:$G$1000,2,FALSE)</f>
        <v>0.1114</v>
      </c>
      <c r="C548" s="101">
        <f>VLOOKUP($A548,[2]MENSAIS!$A$3:$G$1000,3,FALSE)</f>
        <v>1.0011140000000001</v>
      </c>
      <c r="D548" s="100">
        <f>VLOOKUP($A548,[2]MENSAIS!$A$3:$G$1000,4,FALSE)</f>
        <v>1.005516112157212</v>
      </c>
      <c r="E548" s="101">
        <f>VLOOKUP($A548,[2]MENSAIS!$A$3:$G$1000,5,FALSE)</f>
        <v>1.0824739373041858</v>
      </c>
      <c r="F548" s="96">
        <f t="shared" si="56"/>
        <v>0</v>
      </c>
      <c r="G548" s="93">
        <f t="shared" si="51"/>
        <v>40695</v>
      </c>
      <c r="H548" s="89">
        <f>VLOOKUP($A548,[2]MENSAIS!$A$3:$M$1000,8,FALSE)</f>
        <v>0</v>
      </c>
      <c r="I548" s="90">
        <f>VLOOKUP($A548,[2]MENSAIS!$A$3:$M$1000,9,FALSE)</f>
        <v>0</v>
      </c>
      <c r="J548" s="58">
        <f t="shared" ca="1" si="53"/>
        <v>0</v>
      </c>
      <c r="K548" s="94">
        <f t="shared" si="54"/>
        <v>5.5161121572120386E-3</v>
      </c>
      <c r="L548" s="94">
        <f t="shared" si="55"/>
        <v>1.0529527151650786E-2</v>
      </c>
      <c r="M548" s="92">
        <v>546</v>
      </c>
      <c r="N548" s="93">
        <f t="shared" si="52"/>
        <v>40695</v>
      </c>
      <c r="O548" s="94">
        <f>IF(N548&gt;$N$2,1,IF(C548=C549,1*O549,C548*O549/VLOOKUP(N548,Moeda!A$3:D$99,4,1)))</f>
        <v>1.0729492939383971</v>
      </c>
    </row>
    <row r="549" spans="1:15" ht="20.100000000000001" customHeight="1" x14ac:dyDescent="0.2">
      <c r="A549" s="95">
        <v>40725</v>
      </c>
      <c r="B549" s="100">
        <f>VLOOKUP($A549,[2]MENSAIS!$A$3:$G$1000,2,FALSE)</f>
        <v>0.12290000000000001</v>
      </c>
      <c r="C549" s="101">
        <f>VLOOKUP($A549,[2]MENSAIS!$A$3:$G$1000,3,FALSE)</f>
        <v>1.0012289999999999</v>
      </c>
      <c r="D549" s="100">
        <f>VLOOKUP($A549,[2]MENSAIS!$A$3:$G$1000,4,FALSE)</f>
        <v>1.0067518914590532</v>
      </c>
      <c r="E549" s="101">
        <f>VLOOKUP($A549,[2]MENSAIS!$A$3:$G$1000,5,FALSE)</f>
        <v>1.0812694031890331</v>
      </c>
      <c r="F549" s="96">
        <f t="shared" si="56"/>
        <v>0</v>
      </c>
      <c r="G549" s="93">
        <f t="shared" si="51"/>
        <v>40725</v>
      </c>
      <c r="H549" s="89">
        <f>VLOOKUP($A549,[2]MENSAIS!$A$3:$M$1000,8,FALSE)</f>
        <v>0</v>
      </c>
      <c r="I549" s="90">
        <f>VLOOKUP($A549,[2]MENSAIS!$A$3:$M$1000,9,FALSE)</f>
        <v>0</v>
      </c>
      <c r="J549" s="58">
        <f t="shared" ca="1" si="53"/>
        <v>0</v>
      </c>
      <c r="K549" s="94">
        <f t="shared" si="54"/>
        <v>6.7518914590531942E-3</v>
      </c>
      <c r="L549" s="94">
        <f t="shared" si="55"/>
        <v>1.0608257835750923E-2</v>
      </c>
      <c r="M549" s="92">
        <v>547</v>
      </c>
      <c r="N549" s="93">
        <f t="shared" si="52"/>
        <v>40725</v>
      </c>
      <c r="O549" s="94">
        <f>IF(N549&gt;$N$2,1,IF(C549=C550,1*O550,C549*O550/VLOOKUP(N549,Moeda!A$3:D$99,4,1)))</f>
        <v>1.0717553584690624</v>
      </c>
    </row>
    <row r="550" spans="1:15" ht="20.100000000000001" customHeight="1" x14ac:dyDescent="0.2">
      <c r="A550" s="95">
        <v>40756</v>
      </c>
      <c r="B550" s="100">
        <f>VLOOKUP($A550,[2]MENSAIS!$A$3:$G$1000,2,FALSE)</f>
        <v>0.20760000000000001</v>
      </c>
      <c r="C550" s="101">
        <f>VLOOKUP($A550,[2]MENSAIS!$A$3:$G$1000,3,FALSE)</f>
        <v>1.002076</v>
      </c>
      <c r="D550" s="100">
        <f>VLOOKUP($A550,[2]MENSAIS!$A$3:$G$1000,4,FALSE)</f>
        <v>1.0088419083857221</v>
      </c>
      <c r="E550" s="101">
        <f>VLOOKUP($A550,[2]MENSAIS!$A$3:$G$1000,5,FALSE)</f>
        <v>1.0799421542814214</v>
      </c>
      <c r="F550" s="96">
        <f t="shared" si="56"/>
        <v>0</v>
      </c>
      <c r="G550" s="93">
        <f t="shared" si="51"/>
        <v>40756</v>
      </c>
      <c r="H550" s="89">
        <f>VLOOKUP($A550,[2]MENSAIS!$A$3:$M$1000,8,FALSE)</f>
        <v>0</v>
      </c>
      <c r="I550" s="90">
        <f>VLOOKUP($A550,[2]MENSAIS!$A$3:$M$1000,9,FALSE)</f>
        <v>0</v>
      </c>
      <c r="J550" s="58">
        <f t="shared" ca="1" si="53"/>
        <v>0</v>
      </c>
      <c r="K550" s="94">
        <f t="shared" si="54"/>
        <v>8.8419083857220748E-3</v>
      </c>
      <c r="L550" s="94">
        <f t="shared" si="55"/>
        <v>1.178656658998789E-2</v>
      </c>
      <c r="M550" s="92">
        <v>548</v>
      </c>
      <c r="N550" s="93">
        <f t="shared" si="52"/>
        <v>40756</v>
      </c>
      <c r="O550" s="94">
        <f>IF(N550&gt;$N$2,1,IF(C550=C551,1*O551,C550*O551/VLOOKUP(N550,Moeda!A$3:D$99,4,1)))</f>
        <v>1.0704397879696479</v>
      </c>
    </row>
    <row r="551" spans="1:15" ht="20.100000000000001" customHeight="1" x14ac:dyDescent="0.2">
      <c r="A551" s="95">
        <v>40787</v>
      </c>
      <c r="B551" s="100">
        <f>VLOOKUP($A551,[2]MENSAIS!$A$3:$G$1000,2,FALSE)</f>
        <v>0.1003</v>
      </c>
      <c r="C551" s="101">
        <f>VLOOKUP($A551,[2]MENSAIS!$A$3:$G$1000,3,FALSE)</f>
        <v>1.0010030000000001</v>
      </c>
      <c r="D551" s="100">
        <f>VLOOKUP($A551,[2]MENSAIS!$A$3:$G$1000,4,FALSE)</f>
        <v>1.009853776819833</v>
      </c>
      <c r="E551" s="101">
        <f>VLOOKUP($A551,[2]MENSAIS!$A$3:$G$1000,5,FALSE)</f>
        <v>1.0777048390355835</v>
      </c>
      <c r="F551" s="96">
        <f t="shared" si="56"/>
        <v>0</v>
      </c>
      <c r="G551" s="93">
        <f t="shared" si="51"/>
        <v>40787</v>
      </c>
      <c r="H551" s="89">
        <f>VLOOKUP($A551,[2]MENSAIS!$A$3:$M$1000,8,FALSE)</f>
        <v>0</v>
      </c>
      <c r="I551" s="90">
        <f>VLOOKUP($A551,[2]MENSAIS!$A$3:$M$1000,9,FALSE)</f>
        <v>0</v>
      </c>
      <c r="J551" s="58">
        <f t="shared" ca="1" si="53"/>
        <v>0</v>
      </c>
      <c r="K551" s="94">
        <f t="shared" si="54"/>
        <v>9.8537768198330156E-3</v>
      </c>
      <c r="L551" s="94">
        <f t="shared" si="55"/>
        <v>1.2090900703983554E-2</v>
      </c>
      <c r="M551" s="92">
        <v>549</v>
      </c>
      <c r="N551" s="93">
        <f t="shared" si="52"/>
        <v>40787</v>
      </c>
      <c r="O551" s="94">
        <f>IF(N551&gt;$N$2,1,IF(C551=C552,1*O552,C551*O552/VLOOKUP(N551,Moeda!A$3:D$99,4,1)))</f>
        <v>1.0682221587680454</v>
      </c>
    </row>
    <row r="552" spans="1:15" ht="20.100000000000001" customHeight="1" x14ac:dyDescent="0.2">
      <c r="A552" s="95">
        <v>40817</v>
      </c>
      <c r="B552" s="100">
        <f>VLOOKUP($A552,[2]MENSAIS!$A$3:$G$1000,2,FALSE)</f>
        <v>6.2E-2</v>
      </c>
      <c r="C552" s="101">
        <f>VLOOKUP($A552,[2]MENSAIS!$A$3:$G$1000,3,FALSE)</f>
        <v>1.0006200000000001</v>
      </c>
      <c r="D552" s="100">
        <f>VLOOKUP($A552,[2]MENSAIS!$A$3:$G$1000,4,FALSE)</f>
        <v>1.0104798861614614</v>
      </c>
      <c r="E552" s="101">
        <f>VLOOKUP($A552,[2]MENSAIS!$A$3:$G$1000,5,FALSE)</f>
        <v>1.0766249841764544</v>
      </c>
      <c r="F552" s="96">
        <f t="shared" si="56"/>
        <v>0</v>
      </c>
      <c r="G552" s="93">
        <f t="shared" si="51"/>
        <v>40817</v>
      </c>
      <c r="H552" s="89">
        <f>VLOOKUP($A552,[2]MENSAIS!$A$3:$M$1000,8,FALSE)</f>
        <v>0</v>
      </c>
      <c r="I552" s="90">
        <f>VLOOKUP($A552,[2]MENSAIS!$A$3:$M$1000,9,FALSE)</f>
        <v>0</v>
      </c>
      <c r="J552" s="58">
        <f t="shared" ca="1" si="53"/>
        <v>0</v>
      </c>
      <c r="K552" s="94">
        <f t="shared" si="54"/>
        <v>1.0479886161461449E-2</v>
      </c>
      <c r="L552" s="94">
        <f t="shared" si="55"/>
        <v>1.2240619490020865E-2</v>
      </c>
      <c r="M552" s="92">
        <v>550</v>
      </c>
      <c r="N552" s="93">
        <f t="shared" si="52"/>
        <v>40817</v>
      </c>
      <c r="O552" s="94">
        <f>IF(N552&gt;$N$2,1,IF(C552=C553,1*O553,C552*O553/VLOOKUP(N552,Moeda!A$3:D$99,4,1)))</f>
        <v>1.0671518055071216</v>
      </c>
    </row>
    <row r="553" spans="1:15" ht="20.100000000000001" customHeight="1" x14ac:dyDescent="0.2">
      <c r="A553" s="95">
        <v>40848</v>
      </c>
      <c r="B553" s="100">
        <f>VLOOKUP($A553,[2]MENSAIS!$A$3:$G$1000,2,FALSE)</f>
        <v>6.4500000000000002E-2</v>
      </c>
      <c r="C553" s="101">
        <f>VLOOKUP($A553,[2]MENSAIS!$A$3:$G$1000,3,FALSE)</f>
        <v>1.000645</v>
      </c>
      <c r="D553" s="100">
        <f>VLOOKUP($A553,[2]MENSAIS!$A$3:$G$1000,4,FALSE)</f>
        <v>1.0111316456880357</v>
      </c>
      <c r="E553" s="101">
        <f>VLOOKUP($A553,[2]MENSAIS!$A$3:$G$1000,5,FALSE)</f>
        <v>1.075957890284478</v>
      </c>
      <c r="F553" s="96">
        <f t="shared" si="56"/>
        <v>0</v>
      </c>
      <c r="G553" s="93">
        <f t="shared" si="51"/>
        <v>40848</v>
      </c>
      <c r="H553" s="89">
        <f>VLOOKUP($A553,[2]MENSAIS!$A$3:$M$1000,8,FALSE)</f>
        <v>0</v>
      </c>
      <c r="I553" s="90">
        <f>VLOOKUP($A553,[2]MENSAIS!$A$3:$M$1000,9,FALSE)</f>
        <v>0</v>
      </c>
      <c r="J553" s="58">
        <f t="shared" ca="1" si="53"/>
        <v>0</v>
      </c>
      <c r="K553" s="94">
        <f t="shared" si="54"/>
        <v>1.1131645688035707E-2</v>
      </c>
      <c r="L553" s="94">
        <f t="shared" si="55"/>
        <v>1.2553296781873113E-2</v>
      </c>
      <c r="M553" s="92">
        <v>551</v>
      </c>
      <c r="N553" s="93">
        <f t="shared" si="52"/>
        <v>40848</v>
      </c>
      <c r="O553" s="94">
        <f>IF(N553&gt;$N$2,1,IF(C553=C554,1*O554,C553*O554/VLOOKUP(N553,Moeda!A$3:D$99,4,1)))</f>
        <v>1.0664905813466865</v>
      </c>
    </row>
    <row r="554" spans="1:15" ht="20.100000000000001" customHeight="1" x14ac:dyDescent="0.2">
      <c r="A554" s="95">
        <v>40878</v>
      </c>
      <c r="B554" s="100">
        <f>VLOOKUP($A554,[2]MENSAIS!$A$3:$G$1000,2,FALSE)</f>
        <v>9.3700000000000006E-2</v>
      </c>
      <c r="C554" s="101">
        <f>VLOOKUP($A554,[2]MENSAIS!$A$3:$G$1000,3,FALSE)</f>
        <v>1.000937</v>
      </c>
      <c r="D554" s="100">
        <f>VLOOKUP($A554,[2]MENSAIS!$A$3:$G$1000,4,FALSE)</f>
        <v>1.0120790760400453</v>
      </c>
      <c r="E554" s="101">
        <f>VLOOKUP($A554,[2]MENSAIS!$A$3:$G$1000,5,FALSE)</f>
        <v>1.0752643447820935</v>
      </c>
      <c r="F554" s="96">
        <f t="shared" si="56"/>
        <v>0</v>
      </c>
      <c r="G554" s="93">
        <f t="shared" si="51"/>
        <v>40878</v>
      </c>
      <c r="H554" s="89">
        <f>VLOOKUP($A554,[2]MENSAIS!$A$3:$M$1000,8,FALSE)</f>
        <v>0</v>
      </c>
      <c r="I554" s="90">
        <f>VLOOKUP($A554,[2]MENSAIS!$A$3:$M$1000,9,FALSE)</f>
        <v>0</v>
      </c>
      <c r="J554" s="58">
        <f t="shared" ca="1" si="53"/>
        <v>0</v>
      </c>
      <c r="K554" s="94">
        <f t="shared" si="54"/>
        <v>1.2079076040045322E-2</v>
      </c>
      <c r="L554" s="94">
        <f t="shared" si="55"/>
        <v>1.2079076040045322E-2</v>
      </c>
      <c r="M554" s="92">
        <v>552</v>
      </c>
      <c r="N554" s="93">
        <f t="shared" si="52"/>
        <v>40878</v>
      </c>
      <c r="O554" s="94">
        <f>IF(N554&gt;$N$2,1,IF(C554=C555,1*O555,C554*O555/VLOOKUP(N554,Moeda!A$3:D$99,4,1)))</f>
        <v>1.0658031383224684</v>
      </c>
    </row>
    <row r="555" spans="1:15" ht="20.100000000000001" customHeight="1" x14ac:dyDescent="0.2">
      <c r="A555" s="95">
        <v>40909</v>
      </c>
      <c r="B555" s="100">
        <f>VLOOKUP($A555,[2]MENSAIS!$A$3:$G$1000,2,FALSE)</f>
        <v>8.6399999999999991E-2</v>
      </c>
      <c r="C555" s="101">
        <f>VLOOKUP($A555,[2]MENSAIS!$A$3:$G$1000,3,FALSE)</f>
        <v>1.000864</v>
      </c>
      <c r="D555" s="100">
        <f>VLOOKUP($A555,[2]MENSAIS!$A$3:$G$1000,4,FALSE)</f>
        <v>1.000864</v>
      </c>
      <c r="E555" s="101">
        <f>VLOOKUP($A555,[2]MENSAIS!$A$3:$G$1000,5,FALSE)</f>
        <v>1.0742577652560488</v>
      </c>
      <c r="F555" s="96">
        <f>VLOOKUP(A555,[2]MENSAIS!$A$2:$F$999,6,FALSE)</f>
        <v>0</v>
      </c>
      <c r="G555" s="93">
        <f t="shared" si="51"/>
        <v>40909</v>
      </c>
      <c r="H555" s="89" t="str">
        <f>VLOOKUP($A555,[2]MENSAIS!$A$3:$M$1000,8,FALSE)</f>
        <v>Confere PjeCalc (9 casas)</v>
      </c>
      <c r="I555" s="90">
        <f>VLOOKUP($A555,[2]MENSAIS!$A$3:$M$1000,9,FALSE)</f>
        <v>0</v>
      </c>
      <c r="J555" s="58">
        <f t="shared" ca="1" si="53"/>
        <v>0</v>
      </c>
      <c r="K555" s="94">
        <f t="shared" si="54"/>
        <v>8.639999999999759E-4</v>
      </c>
      <c r="L555" s="94">
        <f t="shared" si="55"/>
        <v>1.2229768077568925E-2</v>
      </c>
      <c r="M555" s="92">
        <v>553</v>
      </c>
      <c r="N555" s="93">
        <f t="shared" si="52"/>
        <v>40909</v>
      </c>
      <c r="O555" s="94">
        <f>IF(N555&gt;$N$2,1,IF(C555=C556,1*O556,C555*O556/VLOOKUP(N555,Moeda!A$3:D$99,4,1)))</f>
        <v>1.0648054156480062</v>
      </c>
    </row>
    <row r="556" spans="1:15" ht="20.100000000000001" customHeight="1" x14ac:dyDescent="0.2">
      <c r="A556" s="95">
        <v>40940</v>
      </c>
      <c r="B556" s="100">
        <f>VLOOKUP($A556,[2]MENSAIS!$A$3:$G$1000,2,FALSE)</f>
        <v>0</v>
      </c>
      <c r="C556" s="101">
        <f>VLOOKUP($A556,[2]MENSAIS!$A$3:$G$1000,3,FALSE)</f>
        <v>1</v>
      </c>
      <c r="D556" s="100">
        <f>VLOOKUP($A556,[2]MENSAIS!$A$3:$G$1000,4,FALSE)</f>
        <v>1.000864</v>
      </c>
      <c r="E556" s="101">
        <f>VLOOKUP($A556,[2]MENSAIS!$A$3:$G$1000,5,FALSE)</f>
        <v>1.0733304077837236</v>
      </c>
      <c r="F556" s="96">
        <f>VLOOKUP(A556,[2]MENSAIS!$A$2:$F$999,6,FALSE)</f>
        <v>0</v>
      </c>
      <c r="G556" s="93">
        <f t="shared" si="51"/>
        <v>40940</v>
      </c>
      <c r="H556" s="89">
        <f>VLOOKUP($A556,[2]MENSAIS!$A$3:$M$1000,8,FALSE)</f>
        <v>0</v>
      </c>
      <c r="I556" s="90">
        <f>VLOOKUP($A556,[2]MENSAIS!$A$3:$M$1000,9,FALSE)</f>
        <v>0</v>
      </c>
      <c r="J556" s="58">
        <f t="shared" ca="1" si="53"/>
        <v>0</v>
      </c>
      <c r="K556" s="94">
        <f t="shared" si="54"/>
        <v>8.639999999999759E-4</v>
      </c>
      <c r="L556" s="94">
        <f t="shared" si="55"/>
        <v>1.1699637467535329E-2</v>
      </c>
      <c r="M556" s="92">
        <v>554</v>
      </c>
      <c r="N556" s="93">
        <f t="shared" si="52"/>
        <v>40940</v>
      </c>
      <c r="O556" s="94">
        <f>IF(N556&gt;$N$2,1,IF(C556=C557,1*O557,C556*O557/VLOOKUP(N556,Moeda!A$3:D$99,4,1)))</f>
        <v>1.0638862179556925</v>
      </c>
    </row>
    <row r="557" spans="1:15" ht="20.100000000000001" customHeight="1" x14ac:dyDescent="0.2">
      <c r="A557" s="95">
        <v>40969</v>
      </c>
      <c r="B557" s="100">
        <f>VLOOKUP($A557,[2]MENSAIS!$A$3:$G$1000,2,FALSE)</f>
        <v>0.10679999999999999</v>
      </c>
      <c r="C557" s="101">
        <f>VLOOKUP($A557,[2]MENSAIS!$A$3:$G$1000,3,FALSE)</f>
        <v>1.0010680000000001</v>
      </c>
      <c r="D557" s="100">
        <f>VLOOKUP($A557,[2]MENSAIS!$A$3:$G$1000,4,FALSE)</f>
        <v>1.001932922752</v>
      </c>
      <c r="E557" s="101">
        <f>VLOOKUP($A557,[2]MENSAIS!$A$3:$G$1000,5,FALSE)</f>
        <v>1.0733304077837236</v>
      </c>
      <c r="F557" s="96">
        <f>VLOOKUP(A557,[2]MENSAIS!$A$2:$F$999,6,FALSE)</f>
        <v>0</v>
      </c>
      <c r="G557" s="93">
        <f t="shared" si="51"/>
        <v>40969</v>
      </c>
      <c r="H557" s="89">
        <f>VLOOKUP($A557,[2]MENSAIS!$A$3:$M$1000,8,FALSE)</f>
        <v>0</v>
      </c>
      <c r="I557" s="90">
        <f>VLOOKUP($A557,[2]MENSAIS!$A$3:$M$1000,9,FALSE)</f>
        <v>0</v>
      </c>
      <c r="J557" s="58">
        <f t="shared" ca="1" si="53"/>
        <v>0</v>
      </c>
      <c r="K557" s="94">
        <f t="shared" si="54"/>
        <v>1.9329227519999659E-3</v>
      </c>
      <c r="L557" s="94">
        <f t="shared" si="55"/>
        <v>1.1554129075910913E-2</v>
      </c>
      <c r="M557" s="92">
        <v>555</v>
      </c>
      <c r="N557" s="93">
        <f t="shared" si="52"/>
        <v>40969</v>
      </c>
      <c r="O557" s="94">
        <f>IF(N557&gt;$N$2,1,IF(C557=C558,1*O558,C557*O558/VLOOKUP(N557,Moeda!A$3:D$99,4,1)))</f>
        <v>1.0638862179556925</v>
      </c>
    </row>
    <row r="558" spans="1:15" ht="20.100000000000001" customHeight="1" x14ac:dyDescent="0.2">
      <c r="A558" s="95">
        <v>41000</v>
      </c>
      <c r="B558" s="100">
        <f>VLOOKUP($A558,[2]MENSAIS!$A$3:$G$1000,2,FALSE)</f>
        <v>2.2699999999999998E-2</v>
      </c>
      <c r="C558" s="101">
        <f>VLOOKUP($A558,[2]MENSAIS!$A$3:$G$1000,3,FALSE)</f>
        <v>1.000227</v>
      </c>
      <c r="D558" s="100">
        <f>VLOOKUP($A558,[2]MENSAIS!$A$3:$G$1000,4,FALSE)</f>
        <v>1.0021603615254646</v>
      </c>
      <c r="E558" s="101">
        <f>VLOOKUP($A558,[2]MENSAIS!$A$3:$G$1000,5,FALSE)</f>
        <v>1.072185313868512</v>
      </c>
      <c r="F558" s="96">
        <f>VLOOKUP(A558,[2]MENSAIS!$A$2:$F$999,6,FALSE)</f>
        <v>0</v>
      </c>
      <c r="G558" s="93">
        <f t="shared" si="51"/>
        <v>41000</v>
      </c>
      <c r="H558" s="89">
        <f>VLOOKUP($A558,[2]MENSAIS!$A$3:$M$1000,8,FALSE)</f>
        <v>0</v>
      </c>
      <c r="I558" s="90">
        <f>VLOOKUP($A558,[2]MENSAIS!$A$3:$M$1000,9,FALSE)</f>
        <v>0</v>
      </c>
      <c r="J558" s="58">
        <f t="shared" ca="1" si="53"/>
        <v>0</v>
      </c>
      <c r="K558" s="94">
        <f t="shared" si="54"/>
        <v>2.1603615254646158E-3</v>
      </c>
      <c r="L558" s="94">
        <f t="shared" si="55"/>
        <v>1.1410541373443994E-2</v>
      </c>
      <c r="M558" s="92">
        <v>556</v>
      </c>
      <c r="N558" s="93">
        <f t="shared" si="52"/>
        <v>41000</v>
      </c>
      <c r="O558" s="94">
        <f>IF(N558&gt;$N$2,1,IF(C558=C559,1*O559,C558*O559/VLOOKUP(N558,Moeda!A$3:D$99,4,1)))</f>
        <v>1.0627511996744401</v>
      </c>
    </row>
    <row r="559" spans="1:15" ht="20.100000000000001" customHeight="1" x14ac:dyDescent="0.2">
      <c r="A559" s="95">
        <v>41030</v>
      </c>
      <c r="B559" s="100">
        <f>VLOOKUP($A559,[2]MENSAIS!$A$3:$G$1000,2,FALSE)</f>
        <v>4.6800000000000001E-2</v>
      </c>
      <c r="C559" s="101">
        <f>VLOOKUP($A559,[2]MENSAIS!$A$3:$G$1000,3,FALSE)</f>
        <v>1.0004679999999999</v>
      </c>
      <c r="D559" s="100">
        <f>VLOOKUP($A559,[2]MENSAIS!$A$3:$G$1000,4,FALSE)</f>
        <v>1.0026293725746585</v>
      </c>
      <c r="E559" s="101">
        <f>VLOOKUP($A559,[2]MENSAIS!$A$3:$G$1000,5,FALSE)</f>
        <v>1.0719419830383623</v>
      </c>
      <c r="F559" s="96">
        <f>VLOOKUP(A559,[2]MENSAIS!$A$2:$F$999,6,FALSE)</f>
        <v>0</v>
      </c>
      <c r="G559" s="93">
        <f t="shared" si="51"/>
        <v>41030</v>
      </c>
      <c r="H559" s="89">
        <f>VLOOKUP($A559,[2]MENSAIS!$A$3:$M$1000,8,FALSE)</f>
        <v>0</v>
      </c>
      <c r="I559" s="90">
        <f>VLOOKUP($A559,[2]MENSAIS!$A$3:$M$1000,9,FALSE)</f>
        <v>0</v>
      </c>
      <c r="J559" s="58">
        <f t="shared" ca="1" si="53"/>
        <v>0</v>
      </c>
      <c r="K559" s="94">
        <f t="shared" si="54"/>
        <v>2.6293725746584506E-3</v>
      </c>
      <c r="L559" s="94">
        <f t="shared" si="55"/>
        <v>1.0297714095677035E-2</v>
      </c>
      <c r="M559" s="92">
        <v>557</v>
      </c>
      <c r="N559" s="93">
        <f t="shared" si="52"/>
        <v>41030</v>
      </c>
      <c r="O559" s="94">
        <f>IF(N559&gt;$N$2,1,IF(C559=C560,1*O560,C559*O560/VLOOKUP(N559,Moeda!A$3:D$99,4,1)))</f>
        <v>1.0625100099021922</v>
      </c>
    </row>
    <row r="560" spans="1:15" ht="20.100000000000001" customHeight="1" x14ac:dyDescent="0.2">
      <c r="A560" s="95">
        <v>41061</v>
      </c>
      <c r="B560" s="100">
        <f>VLOOKUP($A560,[2]MENSAIS!$A$3:$G$1000,2,FALSE)</f>
        <v>0</v>
      </c>
      <c r="C560" s="101">
        <f>VLOOKUP($A560,[2]MENSAIS!$A$3:$G$1000,3,FALSE)</f>
        <v>1</v>
      </c>
      <c r="D560" s="100">
        <f>VLOOKUP($A560,[2]MENSAIS!$A$3:$G$1000,4,FALSE)</f>
        <v>1.0026293725746585</v>
      </c>
      <c r="E560" s="101">
        <f>VLOOKUP($A560,[2]MENSAIS!$A$3:$G$1000,5,FALSE)</f>
        <v>1.0714405488614953</v>
      </c>
      <c r="F560" s="96">
        <f>VLOOKUP(A560,[2]MENSAIS!$A$2:$F$999,6,FALSE)</f>
        <v>0</v>
      </c>
      <c r="G560" s="93">
        <f t="shared" si="51"/>
        <v>41061</v>
      </c>
      <c r="H560" s="89">
        <f>VLOOKUP($A560,[2]MENSAIS!$A$3:$M$1000,8,FALSE)</f>
        <v>0</v>
      </c>
      <c r="I560" s="90">
        <f>VLOOKUP($A560,[2]MENSAIS!$A$3:$M$1000,9,FALSE)</f>
        <v>0</v>
      </c>
      <c r="J560" s="58">
        <f t="shared" ca="1" si="53"/>
        <v>0</v>
      </c>
      <c r="K560" s="94">
        <f t="shared" si="54"/>
        <v>2.6293725746584506E-3</v>
      </c>
      <c r="L560" s="94">
        <f t="shared" si="55"/>
        <v>9.1734948224442281E-3</v>
      </c>
      <c r="M560" s="92">
        <v>558</v>
      </c>
      <c r="N560" s="93">
        <f t="shared" si="52"/>
        <v>41061</v>
      </c>
      <c r="O560" s="94">
        <f>IF(N560&gt;$N$2,1,IF(C560=C561,1*O561,C560*O561/VLOOKUP(N560,Moeda!A$3:D$99,4,1)))</f>
        <v>1.0620129878238909</v>
      </c>
    </row>
    <row r="561" spans="1:15" ht="20.100000000000001" customHeight="1" x14ac:dyDescent="0.2">
      <c r="A561" s="95">
        <v>41091</v>
      </c>
      <c r="B561" s="100">
        <f>VLOOKUP($A561,[2]MENSAIS!$A$3:$G$1000,2,FALSE)</f>
        <v>1.44E-2</v>
      </c>
      <c r="C561" s="101">
        <f>VLOOKUP($A561,[2]MENSAIS!$A$3:$G$1000,3,FALSE)</f>
        <v>1.0001439999999999</v>
      </c>
      <c r="D561" s="100">
        <f>VLOOKUP($A561,[2]MENSAIS!$A$3:$G$1000,4,FALSE)</f>
        <v>1.0027737512043091</v>
      </c>
      <c r="E561" s="101">
        <f>VLOOKUP($A561,[2]MENSAIS!$A$3:$G$1000,5,FALSE)</f>
        <v>1.0714405488614953</v>
      </c>
      <c r="F561" s="96">
        <f>VLOOKUP(A561,[2]MENSAIS!$A$2:$F$999,6,FALSE)</f>
        <v>0</v>
      </c>
      <c r="G561" s="93">
        <f t="shared" si="51"/>
        <v>41091</v>
      </c>
      <c r="H561" s="89">
        <f>VLOOKUP($A561,[2]MENSAIS!$A$3:$M$1000,8,FALSE)</f>
        <v>0</v>
      </c>
      <c r="I561" s="90">
        <f>VLOOKUP($A561,[2]MENSAIS!$A$3:$M$1000,9,FALSE)</f>
        <v>0</v>
      </c>
      <c r="J561" s="58">
        <f t="shared" ca="1" si="53"/>
        <v>0</v>
      </c>
      <c r="K561" s="94">
        <f t="shared" si="54"/>
        <v>2.7737512043091161E-3</v>
      </c>
      <c r="L561" s="94">
        <f t="shared" si="55"/>
        <v>8.0798856262642715E-3</v>
      </c>
      <c r="M561" s="92">
        <v>559</v>
      </c>
      <c r="N561" s="93">
        <f t="shared" si="52"/>
        <v>41091</v>
      </c>
      <c r="O561" s="94">
        <f>IF(N561&gt;$N$2,1,IF(C561=C562,1*O562,C561*O562/VLOOKUP(N561,Moeda!A$3:D$99,4,1)))</f>
        <v>1.0620129878238909</v>
      </c>
    </row>
    <row r="562" spans="1:15" ht="20.100000000000001" customHeight="1" x14ac:dyDescent="0.2">
      <c r="A562" s="95">
        <v>41122</v>
      </c>
      <c r="B562" s="100">
        <f>VLOOKUP($A562,[2]MENSAIS!$A$3:$G$1000,2,FALSE)</f>
        <v>1.23E-2</v>
      </c>
      <c r="C562" s="101">
        <f>VLOOKUP($A562,[2]MENSAIS!$A$3:$G$1000,3,FALSE)</f>
        <v>1.0001230000000001</v>
      </c>
      <c r="D562" s="100">
        <f>VLOOKUP($A562,[2]MENSAIS!$A$3:$G$1000,4,FALSE)</f>
        <v>1.0028970923757072</v>
      </c>
      <c r="E562" s="101">
        <f>VLOOKUP($A562,[2]MENSAIS!$A$3:$G$1000,5,FALSE)</f>
        <v>1.0712862836366517</v>
      </c>
      <c r="F562" s="96">
        <f>VLOOKUP(A562,[2]MENSAIS!$A$2:$F$999,6,FALSE)</f>
        <v>0</v>
      </c>
      <c r="G562" s="93">
        <f t="shared" si="51"/>
        <v>41122</v>
      </c>
      <c r="H562" s="89">
        <f>VLOOKUP($A562,[2]MENSAIS!$A$3:$M$1000,8,FALSE)</f>
        <v>0</v>
      </c>
      <c r="I562" s="90">
        <f>VLOOKUP($A562,[2]MENSAIS!$A$3:$M$1000,9,FALSE)</f>
        <v>0</v>
      </c>
      <c r="J562" s="58">
        <f t="shared" ca="1" si="53"/>
        <v>0</v>
      </c>
      <c r="K562" s="94">
        <f t="shared" si="54"/>
        <v>2.8970923757072331E-3</v>
      </c>
      <c r="L562" s="94">
        <f t="shared" si="55"/>
        <v>6.1151843295281783E-3</v>
      </c>
      <c r="M562" s="92">
        <v>560</v>
      </c>
      <c r="N562" s="93">
        <f t="shared" si="52"/>
        <v>41122</v>
      </c>
      <c r="O562" s="94">
        <f>IF(N562&gt;$N$2,1,IF(C562=C563,1*O563,C562*O563/VLOOKUP(N562,Moeda!A$3:D$99,4,1)))</f>
        <v>1.061860079972375</v>
      </c>
    </row>
    <row r="563" spans="1:15" ht="20.100000000000001" customHeight="1" x14ac:dyDescent="0.2">
      <c r="A563" s="95">
        <v>41153</v>
      </c>
      <c r="B563" s="100">
        <f>VLOOKUP($A563,[2]MENSAIS!$A$3:$G$1000,2,FALSE)</f>
        <v>0</v>
      </c>
      <c r="C563" s="101">
        <f>VLOOKUP($A563,[2]MENSAIS!$A$3:$G$1000,3,FALSE)</f>
        <v>1</v>
      </c>
      <c r="D563" s="100">
        <f>VLOOKUP($A563,[2]MENSAIS!$A$3:$G$1000,4,FALSE)</f>
        <v>1.0028970923757072</v>
      </c>
      <c r="E563" s="101">
        <f>VLOOKUP($A563,[2]MENSAIS!$A$3:$G$1000,5,FALSE)</f>
        <v>1.0711545316292612</v>
      </c>
      <c r="F563" s="96">
        <f>VLOOKUP(A563,[2]MENSAIS!$A$2:$F$999,6,FALSE)</f>
        <v>0</v>
      </c>
      <c r="G563" s="93">
        <f t="shared" si="51"/>
        <v>41153</v>
      </c>
      <c r="H563" s="89">
        <f>VLOOKUP($A563,[2]MENSAIS!$A$3:$M$1000,8,FALSE)</f>
        <v>0</v>
      </c>
      <c r="I563" s="90">
        <f>VLOOKUP($A563,[2]MENSAIS!$A$3:$M$1000,9,FALSE)</f>
        <v>0</v>
      </c>
      <c r="J563" s="58">
        <f t="shared" ca="1" si="53"/>
        <v>0</v>
      </c>
      <c r="K563" s="94">
        <f t="shared" si="54"/>
        <v>2.8970923757072331E-3</v>
      </c>
      <c r="L563" s="94">
        <f t="shared" si="55"/>
        <v>5.1070619463957634E-3</v>
      </c>
      <c r="M563" s="92">
        <v>561</v>
      </c>
      <c r="N563" s="93">
        <f t="shared" si="52"/>
        <v>41153</v>
      </c>
      <c r="O563" s="94">
        <f>IF(N563&gt;$N$2,1,IF(C563=C564,1*O564,C563*O564/VLOOKUP(N563,Moeda!A$3:D$99,4,1)))</f>
        <v>1.0617294872454437</v>
      </c>
    </row>
    <row r="564" spans="1:15" ht="20.100000000000001" customHeight="1" x14ac:dyDescent="0.2">
      <c r="A564" s="95">
        <v>41183</v>
      </c>
      <c r="B564" s="100">
        <f>VLOOKUP($A564,[2]MENSAIS!$A$3:$G$1000,2,FALSE)</f>
        <v>0</v>
      </c>
      <c r="C564" s="101">
        <f>VLOOKUP($A564,[2]MENSAIS!$A$3:$G$1000,3,FALSE)</f>
        <v>1</v>
      </c>
      <c r="D564" s="100">
        <f>VLOOKUP($A564,[2]MENSAIS!$A$3:$G$1000,4,FALSE)</f>
        <v>1.0028970923757072</v>
      </c>
      <c r="E564" s="101">
        <f>VLOOKUP($A564,[2]MENSAIS!$A$3:$G$1000,5,FALSE)</f>
        <v>1.0711545316292612</v>
      </c>
      <c r="F564" s="96">
        <f>VLOOKUP(A564,[2]MENSAIS!$A$2:$F$999,6,FALSE)</f>
        <v>0</v>
      </c>
      <c r="G564" s="93">
        <f t="shared" si="51"/>
        <v>41183</v>
      </c>
      <c r="H564" s="89">
        <f>VLOOKUP($A564,[2]MENSAIS!$A$3:$M$1000,8,FALSE)</f>
        <v>0</v>
      </c>
      <c r="I564" s="90">
        <f>VLOOKUP($A564,[2]MENSAIS!$A$3:$M$1000,9,FALSE)</f>
        <v>0</v>
      </c>
      <c r="J564" s="58">
        <f t="shared" ca="1" si="53"/>
        <v>0</v>
      </c>
      <c r="K564" s="94">
        <f t="shared" si="54"/>
        <v>2.8970923757072331E-3</v>
      </c>
      <c r="L564" s="94">
        <f t="shared" si="55"/>
        <v>4.4842816917471939E-3</v>
      </c>
      <c r="M564" s="92">
        <v>562</v>
      </c>
      <c r="N564" s="93">
        <f t="shared" si="52"/>
        <v>41183</v>
      </c>
      <c r="O564" s="94">
        <f>IF(N564&gt;$N$2,1,IF(C564=C565,1*O565,C564*O565/VLOOKUP(N564,Moeda!A$3:D$99,4,1)))</f>
        <v>1.0617294872454437</v>
      </c>
    </row>
    <row r="565" spans="1:15" ht="20.100000000000001" customHeight="1" x14ac:dyDescent="0.2">
      <c r="A565" s="95">
        <v>41214</v>
      </c>
      <c r="B565" s="100">
        <f>VLOOKUP($A565,[2]MENSAIS!$A$3:$G$1000,2,FALSE)</f>
        <v>0</v>
      </c>
      <c r="C565" s="101">
        <f>VLOOKUP($A565,[2]MENSAIS!$A$3:$G$1000,3,FALSE)</f>
        <v>1</v>
      </c>
      <c r="D565" s="100">
        <f>VLOOKUP($A565,[2]MENSAIS!$A$3:$G$1000,4,FALSE)</f>
        <v>1.0028970923757072</v>
      </c>
      <c r="E565" s="101">
        <f>VLOOKUP($A565,[2]MENSAIS!$A$3:$G$1000,5,FALSE)</f>
        <v>1.0711545316292612</v>
      </c>
      <c r="F565" s="96">
        <f>VLOOKUP(A565,[2]MENSAIS!$A$2:$F$999,6,FALSE)</f>
        <v>0</v>
      </c>
      <c r="G565" s="93">
        <f t="shared" si="51"/>
        <v>41214</v>
      </c>
      <c r="H565" s="89">
        <f>VLOOKUP($A565,[2]MENSAIS!$A$3:$M$1000,8,FALSE)</f>
        <v>0</v>
      </c>
      <c r="I565" s="90">
        <f>VLOOKUP($A565,[2]MENSAIS!$A$3:$M$1000,9,FALSE)</f>
        <v>0</v>
      </c>
      <c r="J565" s="58">
        <f t="shared" ca="1" si="53"/>
        <v>0</v>
      </c>
      <c r="K565" s="94">
        <f t="shared" si="54"/>
        <v>2.8970923757072331E-3</v>
      </c>
      <c r="L565" s="94">
        <f t="shared" si="55"/>
        <v>3.8368069512635383E-3</v>
      </c>
      <c r="M565" s="92">
        <v>563</v>
      </c>
      <c r="N565" s="93">
        <f t="shared" si="52"/>
        <v>41214</v>
      </c>
      <c r="O565" s="94">
        <f>IF(N565&gt;$N$2,1,IF(C565=C566,1*O566,C565*O566/VLOOKUP(N565,Moeda!A$3:D$99,4,1)))</f>
        <v>1.0617294872454437</v>
      </c>
    </row>
    <row r="566" spans="1:15" ht="20.100000000000001" customHeight="1" x14ac:dyDescent="0.2">
      <c r="A566" s="95">
        <v>41244</v>
      </c>
      <c r="B566" s="100">
        <f>VLOOKUP($A566,[2]MENSAIS!$A$3:$G$1000,2,FALSE)</f>
        <v>0</v>
      </c>
      <c r="C566" s="101">
        <f>VLOOKUP($A566,[2]MENSAIS!$A$3:$G$1000,3,FALSE)</f>
        <v>1</v>
      </c>
      <c r="D566" s="100">
        <f>VLOOKUP($A566,[2]MENSAIS!$A$3:$G$1000,4,FALSE)</f>
        <v>1.0028970923757072</v>
      </c>
      <c r="E566" s="101">
        <f>VLOOKUP($A566,[2]MENSAIS!$A$3:$G$1000,5,FALSE)</f>
        <v>1.0711545316292612</v>
      </c>
      <c r="F566" s="96">
        <f>VLOOKUP(A566,[2]MENSAIS!$A$2:$F$999,6,FALSE)</f>
        <v>0</v>
      </c>
      <c r="G566" s="93">
        <f t="shared" si="51"/>
        <v>41244</v>
      </c>
      <c r="H566" s="89">
        <f>VLOOKUP($A566,[2]MENSAIS!$A$3:$M$1000,8,FALSE)</f>
        <v>0</v>
      </c>
      <c r="I566" s="90">
        <f>VLOOKUP($A566,[2]MENSAIS!$A$3:$M$1000,9,FALSE)</f>
        <v>0</v>
      </c>
      <c r="J566" s="58">
        <f t="shared" ca="1" si="53"/>
        <v>0</v>
      </c>
      <c r="K566" s="94">
        <f t="shared" si="54"/>
        <v>2.8970923757072331E-3</v>
      </c>
      <c r="L566" s="94">
        <f t="shared" si="55"/>
        <v>2.8970923757072331E-3</v>
      </c>
      <c r="M566" s="92">
        <v>564</v>
      </c>
      <c r="N566" s="93">
        <f t="shared" si="52"/>
        <v>41244</v>
      </c>
      <c r="O566" s="94">
        <f>IF(N566&gt;$N$2,1,IF(C566=C567,1*O567,C566*O567/VLOOKUP(N566,Moeda!A$3:D$99,4,1)))</f>
        <v>1.0617294872454437</v>
      </c>
    </row>
    <row r="567" spans="1:15" ht="20.100000000000001" customHeight="1" x14ac:dyDescent="0.2">
      <c r="A567" s="95">
        <v>41275</v>
      </c>
      <c r="B567" s="100">
        <f>VLOOKUP($A567,[2]MENSAIS!$A$3:$G$1000,2,FALSE)</f>
        <v>0</v>
      </c>
      <c r="C567" s="101">
        <f>VLOOKUP($A567,[2]MENSAIS!$A$3:$G$1000,3,FALSE)</f>
        <v>1</v>
      </c>
      <c r="D567" s="100">
        <f>VLOOKUP($A567,[2]MENSAIS!$A$3:$G$1000,4,FALSE)</f>
        <v>1</v>
      </c>
      <c r="E567" s="101">
        <f>VLOOKUP($A567,[2]MENSAIS!$A$3:$G$1000,5,FALSE)</f>
        <v>1.0711545316292612</v>
      </c>
      <c r="F567" s="96">
        <f>VLOOKUP(A567,[2]MENSAIS!$A$2:$F$999,6,FALSE)</f>
        <v>0</v>
      </c>
      <c r="G567" s="93">
        <f t="shared" si="51"/>
        <v>41275</v>
      </c>
      <c r="H567" s="89">
        <f>VLOOKUP($A567,[2]MENSAIS!$A$3:$M$1000,8,FALSE)</f>
        <v>0</v>
      </c>
      <c r="I567" s="90">
        <f>VLOOKUP($A567,[2]MENSAIS!$A$3:$M$1000,9,FALSE)</f>
        <v>0</v>
      </c>
      <c r="J567" s="58">
        <f t="shared" ca="1" si="53"/>
        <v>0</v>
      </c>
      <c r="K567" s="94">
        <f t="shared" si="54"/>
        <v>0</v>
      </c>
      <c r="L567" s="94">
        <f t="shared" si="55"/>
        <v>2.031337300280045E-3</v>
      </c>
      <c r="M567" s="92">
        <v>565</v>
      </c>
      <c r="N567" s="93">
        <f t="shared" si="52"/>
        <v>41275</v>
      </c>
      <c r="O567" s="94">
        <f>IF(N567&gt;$N$2,1,IF(C567=C568,1*O568,C567*O568/VLOOKUP(N567,Moeda!A$3:D$99,4,1)))</f>
        <v>1.0617294872454437</v>
      </c>
    </row>
    <row r="568" spans="1:15" ht="20.100000000000001" customHeight="1" x14ac:dyDescent="0.2">
      <c r="A568" s="95">
        <v>41306</v>
      </c>
      <c r="B568" s="100">
        <f>VLOOKUP($A568,[2]MENSAIS!$A$3:$G$1000,2,FALSE)</f>
        <v>0</v>
      </c>
      <c r="C568" s="101">
        <f>VLOOKUP($A568,[2]MENSAIS!$A$3:$G$1000,3,FALSE)</f>
        <v>1</v>
      </c>
      <c r="D568" s="100">
        <f>VLOOKUP($A568,[2]MENSAIS!$A$3:$G$1000,4,FALSE)</f>
        <v>1</v>
      </c>
      <c r="E568" s="101">
        <f>VLOOKUP($A568,[2]MENSAIS!$A$3:$G$1000,5,FALSE)</f>
        <v>1.0711545316292612</v>
      </c>
      <c r="F568" s="96">
        <f>VLOOKUP(A568,[2]MENSAIS!$A$2:$F$999,6,FALSE)</f>
        <v>0</v>
      </c>
      <c r="G568" s="93">
        <f t="shared" si="51"/>
        <v>41306</v>
      </c>
      <c r="H568" s="89">
        <f>VLOOKUP($A568,[2]MENSAIS!$A$3:$M$1000,8,FALSE)</f>
        <v>0</v>
      </c>
      <c r="I568" s="90">
        <f>VLOOKUP($A568,[2]MENSAIS!$A$3:$M$1000,9,FALSE)</f>
        <v>0</v>
      </c>
      <c r="J568" s="58">
        <f t="shared" ca="1" si="53"/>
        <v>0</v>
      </c>
      <c r="K568" s="94">
        <f t="shared" si="54"/>
        <v>0</v>
      </c>
      <c r="L568" s="94">
        <f t="shared" si="55"/>
        <v>2.031337300280045E-3</v>
      </c>
      <c r="M568" s="92">
        <v>566</v>
      </c>
      <c r="N568" s="93">
        <f t="shared" si="52"/>
        <v>41306</v>
      </c>
      <c r="O568" s="94">
        <f>IF(N568&gt;$N$2,1,IF(C568=C569,1*O569,C568*O569/VLOOKUP(N568,Moeda!A$3:D$99,4,1)))</f>
        <v>1.0617294872454437</v>
      </c>
    </row>
    <row r="569" spans="1:15" ht="20.100000000000001" customHeight="1" x14ac:dyDescent="0.2">
      <c r="A569" s="95">
        <v>41334</v>
      </c>
      <c r="B569" s="100">
        <f>VLOOKUP($A569,[2]MENSAIS!$A$3:$G$1000,2,FALSE)</f>
        <v>0</v>
      </c>
      <c r="C569" s="101">
        <f>VLOOKUP($A569,[2]MENSAIS!$A$3:$G$1000,3,FALSE)</f>
        <v>1</v>
      </c>
      <c r="D569" s="100">
        <f>VLOOKUP($A569,[2]MENSAIS!$A$3:$G$1000,4,FALSE)</f>
        <v>1</v>
      </c>
      <c r="E569" s="101">
        <f>VLOOKUP($A569,[2]MENSAIS!$A$3:$G$1000,5,FALSE)</f>
        <v>1.0711545316292612</v>
      </c>
      <c r="F569" s="96">
        <f>VLOOKUP(A569,[2]MENSAIS!$A$2:$F$999,6,FALSE)</f>
        <v>0</v>
      </c>
      <c r="G569" s="93">
        <f t="shared" si="51"/>
        <v>41334</v>
      </c>
      <c r="H569" s="89">
        <f>VLOOKUP($A569,[2]MENSAIS!$A$3:$M$1000,8,FALSE)</f>
        <v>0</v>
      </c>
      <c r="I569" s="90">
        <f>VLOOKUP($A569,[2]MENSAIS!$A$3:$M$1000,9,FALSE)</f>
        <v>0</v>
      </c>
      <c r="J569" s="58">
        <f t="shared" ca="1" si="53"/>
        <v>0</v>
      </c>
      <c r="K569" s="94">
        <f t="shared" si="54"/>
        <v>0</v>
      </c>
      <c r="L569" s="94">
        <f t="shared" si="55"/>
        <v>9.6230955367659909E-4</v>
      </c>
      <c r="M569" s="92">
        <v>567</v>
      </c>
      <c r="N569" s="93">
        <f t="shared" si="52"/>
        <v>41334</v>
      </c>
      <c r="O569" s="94">
        <f>IF(N569&gt;$N$2,1,IF(C569=C570,1*O570,C569*O570/VLOOKUP(N569,Moeda!A$3:D$99,4,1)))</f>
        <v>1.0617294872454437</v>
      </c>
    </row>
    <row r="570" spans="1:15" ht="20.100000000000001" customHeight="1" x14ac:dyDescent="0.2">
      <c r="A570" s="95">
        <v>41365</v>
      </c>
      <c r="B570" s="100">
        <f>VLOOKUP($A570,[2]MENSAIS!$A$3:$G$1000,2,FALSE)</f>
        <v>0</v>
      </c>
      <c r="C570" s="101">
        <f>VLOOKUP($A570,[2]MENSAIS!$A$3:$G$1000,3,FALSE)</f>
        <v>1</v>
      </c>
      <c r="D570" s="100">
        <f>VLOOKUP($A570,[2]MENSAIS!$A$3:$G$1000,4,FALSE)</f>
        <v>1</v>
      </c>
      <c r="E570" s="101">
        <f>VLOOKUP($A570,[2]MENSAIS!$A$3:$G$1000,5,FALSE)</f>
        <v>1.0711545316292612</v>
      </c>
      <c r="F570" s="96">
        <f>VLOOKUP(A570,[2]MENSAIS!$A$2:$F$999,6,FALSE)</f>
        <v>0</v>
      </c>
      <c r="G570" s="93">
        <f t="shared" si="51"/>
        <v>41365</v>
      </c>
      <c r="H570" s="89">
        <f>VLOOKUP($A570,[2]MENSAIS!$A$3:$M$1000,8,FALSE)</f>
        <v>0</v>
      </c>
      <c r="I570" s="90">
        <f>VLOOKUP($A570,[2]MENSAIS!$A$3:$M$1000,9,FALSE)</f>
        <v>0</v>
      </c>
      <c r="J570" s="58">
        <f t="shared" ca="1" si="53"/>
        <v>0</v>
      </c>
      <c r="K570" s="94">
        <f t="shared" si="54"/>
        <v>0</v>
      </c>
      <c r="L570" s="94">
        <f t="shared" si="55"/>
        <v>7.3514267628915775E-4</v>
      </c>
      <c r="M570" s="92">
        <v>568</v>
      </c>
      <c r="N570" s="93">
        <f t="shared" si="52"/>
        <v>41365</v>
      </c>
      <c r="O570" s="94">
        <f>IF(N570&gt;$N$2,1,IF(C570=C571,1*O571,C570*O571/VLOOKUP(N570,Moeda!A$3:D$99,4,1)))</f>
        <v>1.0617294872454437</v>
      </c>
    </row>
    <row r="571" spans="1:15" ht="20.100000000000001" customHeight="1" x14ac:dyDescent="0.2">
      <c r="A571" s="95">
        <v>41395</v>
      </c>
      <c r="B571" s="100">
        <f>VLOOKUP($A571,[2]MENSAIS!$A$3:$G$1000,2,FALSE)</f>
        <v>0</v>
      </c>
      <c r="C571" s="101">
        <f>VLOOKUP($A571,[2]MENSAIS!$A$3:$G$1000,3,FALSE)</f>
        <v>1</v>
      </c>
      <c r="D571" s="100">
        <f>VLOOKUP($A571,[2]MENSAIS!$A$3:$G$1000,4,FALSE)</f>
        <v>1</v>
      </c>
      <c r="E571" s="101">
        <f>VLOOKUP($A571,[2]MENSAIS!$A$3:$G$1000,5,FALSE)</f>
        <v>1.0711545316292612</v>
      </c>
      <c r="F571" s="96">
        <f>VLOOKUP(A571,[2]MENSAIS!$A$2:$F$999,6,FALSE)</f>
        <v>0</v>
      </c>
      <c r="G571" s="93">
        <f t="shared" si="51"/>
        <v>41395</v>
      </c>
      <c r="H571" s="89">
        <f>VLOOKUP($A571,[2]MENSAIS!$A$3:$M$1000,8,FALSE)</f>
        <v>0</v>
      </c>
      <c r="I571" s="90">
        <f>VLOOKUP($A571,[2]MENSAIS!$A$3:$M$1000,9,FALSE)</f>
        <v>0</v>
      </c>
      <c r="J571" s="58">
        <f t="shared" ca="1" si="53"/>
        <v>0</v>
      </c>
      <c r="K571" s="94">
        <f t="shared" si="54"/>
        <v>0</v>
      </c>
      <c r="L571" s="94">
        <f t="shared" si="55"/>
        <v>2.6701771200010604E-4</v>
      </c>
      <c r="M571" s="92">
        <v>569</v>
      </c>
      <c r="N571" s="93">
        <f t="shared" si="52"/>
        <v>41395</v>
      </c>
      <c r="O571" s="94">
        <f>IF(N571&gt;$N$2,1,IF(C571=C572,1*O572,C571*O572/VLOOKUP(N571,Moeda!A$3:D$99,4,1)))</f>
        <v>1.0617294872454437</v>
      </c>
    </row>
    <row r="572" spans="1:15" ht="20.100000000000001" customHeight="1" x14ac:dyDescent="0.2">
      <c r="A572" s="95">
        <v>41426</v>
      </c>
      <c r="B572" s="100">
        <f>VLOOKUP($A572,[2]MENSAIS!$A$3:$G$1000,2,FALSE)</f>
        <v>0</v>
      </c>
      <c r="C572" s="101">
        <f>VLOOKUP($A572,[2]MENSAIS!$A$3:$G$1000,3,FALSE)</f>
        <v>1</v>
      </c>
      <c r="D572" s="100">
        <f>VLOOKUP($A572,[2]MENSAIS!$A$3:$G$1000,4,FALSE)</f>
        <v>1</v>
      </c>
      <c r="E572" s="101">
        <f>VLOOKUP($A572,[2]MENSAIS!$A$3:$G$1000,5,FALSE)</f>
        <v>1.0711545316292612</v>
      </c>
      <c r="F572" s="96">
        <f>VLOOKUP(A572,[2]MENSAIS!$A$2:$F$999,6,FALSE)</f>
        <v>0</v>
      </c>
      <c r="G572" s="93">
        <f t="shared" si="51"/>
        <v>41426</v>
      </c>
      <c r="H572" s="89" t="str">
        <f>VLOOKUP($A572,[2]MENSAIS!$A$3:$M$1000,8,FALSE)</f>
        <v>Confere PjeCalc (9 casas)</v>
      </c>
      <c r="I572" s="90">
        <f>VLOOKUP($A572,[2]MENSAIS!$A$3:$M$1000,9,FALSE)</f>
        <v>0</v>
      </c>
      <c r="J572" s="58">
        <f t="shared" ca="1" si="53"/>
        <v>0</v>
      </c>
      <c r="K572" s="94">
        <f t="shared" si="54"/>
        <v>0</v>
      </c>
      <c r="L572" s="94">
        <f t="shared" si="55"/>
        <v>2.6701771200010604E-4</v>
      </c>
      <c r="M572" s="92">
        <v>570</v>
      </c>
      <c r="N572" s="93">
        <f t="shared" si="52"/>
        <v>41426</v>
      </c>
      <c r="O572" s="94">
        <f>IF(N572&gt;$N$2,1,IF(C572=C573,1*O573,C572*O573/VLOOKUP(N572,Moeda!A$3:D$99,4,1)))</f>
        <v>1.0617294872454437</v>
      </c>
    </row>
    <row r="573" spans="1:15" ht="20.100000000000001" customHeight="1" x14ac:dyDescent="0.2">
      <c r="A573" s="95">
        <v>41456</v>
      </c>
      <c r="B573" s="100">
        <f>VLOOKUP($A573,[2]MENSAIS!$A$3:$G$1000,2,FALSE)</f>
        <v>2.0900000000000002E-2</v>
      </c>
      <c r="C573" s="101">
        <f>VLOOKUP($A573,[2]MENSAIS!$A$3:$G$1000,3,FALSE)</f>
        <v>1.0002089999999999</v>
      </c>
      <c r="D573" s="100">
        <f>VLOOKUP($A573,[2]MENSAIS!$A$3:$G$1000,4,FALSE)</f>
        <v>1.0002089999999999</v>
      </c>
      <c r="E573" s="101">
        <f>VLOOKUP($A573,[2]MENSAIS!$A$3:$G$1000,5,FALSE)</f>
        <v>1.0711545316292612</v>
      </c>
      <c r="F573" s="96">
        <f>VLOOKUP(A573,[2]MENSAIS!$A$2:$F$999,6,FALSE)</f>
        <v>0</v>
      </c>
      <c r="G573" s="93">
        <f t="shared" si="51"/>
        <v>41456</v>
      </c>
      <c r="H573" s="89">
        <f>VLOOKUP($A573,[2]MENSAIS!$A$3:$M$1000,8,FALSE)</f>
        <v>0</v>
      </c>
      <c r="I573" s="90">
        <f>VLOOKUP($A573,[2]MENSAIS!$A$3:$M$1000,9,FALSE)</f>
        <v>0</v>
      </c>
      <c r="J573" s="58">
        <f t="shared" ca="1" si="53"/>
        <v>0</v>
      </c>
      <c r="K573" s="94">
        <f t="shared" si="54"/>
        <v>2.0899999999990371E-4</v>
      </c>
      <c r="L573" s="94">
        <f t="shared" si="55"/>
        <v>3.3202570700008316E-4</v>
      </c>
      <c r="M573" s="92">
        <v>571</v>
      </c>
      <c r="N573" s="93">
        <f t="shared" si="52"/>
        <v>41456</v>
      </c>
      <c r="O573" s="94">
        <f>IF(N573&gt;$N$2,1,IF(C573=C574,1*O574,C573*O574/VLOOKUP(N573,Moeda!A$3:D$99,4,1)))</f>
        <v>1.0617294872454437</v>
      </c>
    </row>
    <row r="574" spans="1:15" ht="20.100000000000001" customHeight="1" x14ac:dyDescent="0.2">
      <c r="A574" s="95">
        <v>41487</v>
      </c>
      <c r="B574" s="100">
        <f>VLOOKUP($A574,[2]MENSAIS!$A$3:$G$1000,2,FALSE)</f>
        <v>0</v>
      </c>
      <c r="C574" s="101">
        <f>VLOOKUP($A574,[2]MENSAIS!$A$3:$G$1000,3,FALSE)</f>
        <v>1</v>
      </c>
      <c r="D574" s="100">
        <f>VLOOKUP($A574,[2]MENSAIS!$A$3:$G$1000,4,FALSE)</f>
        <v>1.0002089999999999</v>
      </c>
      <c r="E574" s="101">
        <f>VLOOKUP($A574,[2]MENSAIS!$A$3:$G$1000,5,FALSE)</f>
        <v>1.0709307071114751</v>
      </c>
      <c r="F574" s="96">
        <f>VLOOKUP(A574,[2]MENSAIS!$A$2:$F$999,6,FALSE)</f>
        <v>0</v>
      </c>
      <c r="G574" s="93">
        <f t="shared" si="51"/>
        <v>41487</v>
      </c>
      <c r="H574" s="89">
        <f>VLOOKUP($A574,[2]MENSAIS!$A$3:$M$1000,8,FALSE)</f>
        <v>0</v>
      </c>
      <c r="I574" s="90">
        <f>VLOOKUP($A574,[2]MENSAIS!$A$3:$M$1000,9,FALSE)</f>
        <v>0</v>
      </c>
      <c r="J574" s="58">
        <f t="shared" ca="1" si="53"/>
        <v>0</v>
      </c>
      <c r="K574" s="94">
        <f t="shared" si="54"/>
        <v>2.0899999999990371E-4</v>
      </c>
      <c r="L574" s="94">
        <f t="shared" si="55"/>
        <v>2.0899999999990371E-4</v>
      </c>
      <c r="M574" s="92">
        <v>572</v>
      </c>
      <c r="N574" s="93">
        <f t="shared" si="52"/>
        <v>41487</v>
      </c>
      <c r="O574" s="94">
        <f>IF(N574&gt;$N$2,1,IF(C574=C575,1*O575,C574*O575/VLOOKUP(N574,Moeda!A$3:D$99,4,1)))</f>
        <v>1.0615076321503243</v>
      </c>
    </row>
    <row r="575" spans="1:15" ht="20.100000000000001" customHeight="1" x14ac:dyDescent="0.2">
      <c r="A575" s="95">
        <v>41518</v>
      </c>
      <c r="B575" s="100">
        <f>VLOOKUP($A575,[2]MENSAIS!$A$3:$G$1000,2,FALSE)</f>
        <v>7.899999999999999E-3</v>
      </c>
      <c r="C575" s="101">
        <f>VLOOKUP($A575,[2]MENSAIS!$A$3:$G$1000,3,FALSE)</f>
        <v>1.0000789999999999</v>
      </c>
      <c r="D575" s="100">
        <f>VLOOKUP($A575,[2]MENSAIS!$A$3:$G$1000,4,FALSE)</f>
        <v>1.0002880165109997</v>
      </c>
      <c r="E575" s="101">
        <f>VLOOKUP($A575,[2]MENSAIS!$A$3:$G$1000,5,FALSE)</f>
        <v>1.0709307071114751</v>
      </c>
      <c r="F575" s="96">
        <f>VLOOKUP(A575,[2]MENSAIS!$A$2:$F$999,6,FALSE)</f>
        <v>0</v>
      </c>
      <c r="G575" s="93">
        <f t="shared" si="51"/>
        <v>41518</v>
      </c>
      <c r="H575" s="89">
        <f>VLOOKUP($A575,[2]MENSAIS!$A$3:$M$1000,8,FALSE)</f>
        <v>0</v>
      </c>
      <c r="I575" s="90">
        <f>VLOOKUP($A575,[2]MENSAIS!$A$3:$M$1000,9,FALSE)</f>
        <v>0</v>
      </c>
      <c r="J575" s="58">
        <f t="shared" ca="1" si="53"/>
        <v>0</v>
      </c>
      <c r="K575" s="94">
        <f t="shared" si="54"/>
        <v>2.8801651099974457E-4</v>
      </c>
      <c r="L575" s="94">
        <f t="shared" si="55"/>
        <v>2.8801651099974457E-4</v>
      </c>
      <c r="M575" s="92">
        <v>573</v>
      </c>
      <c r="N575" s="93">
        <f t="shared" si="52"/>
        <v>41518</v>
      </c>
      <c r="O575" s="94">
        <f>IF(N575&gt;$N$2,1,IF(C575=C576,1*O576,C575*O576/VLOOKUP(N575,Moeda!A$3:D$99,4,1)))</f>
        <v>1.0615076321503243</v>
      </c>
    </row>
    <row r="576" spans="1:15" ht="20.100000000000001" customHeight="1" x14ac:dyDescent="0.2">
      <c r="A576" s="95">
        <v>41548</v>
      </c>
      <c r="B576" s="100">
        <f>VLOOKUP($A576,[2]MENSAIS!$A$3:$G$1000,2,FALSE)</f>
        <v>9.1999999999999998E-2</v>
      </c>
      <c r="C576" s="101">
        <f>VLOOKUP($A576,[2]MENSAIS!$A$3:$G$1000,3,FALSE)</f>
        <v>1.00092</v>
      </c>
      <c r="D576" s="100">
        <f>VLOOKUP($A576,[2]MENSAIS!$A$3:$G$1000,4,FALSE)</f>
        <v>1.0012082814861898</v>
      </c>
      <c r="E576" s="101">
        <f>VLOOKUP($A576,[2]MENSAIS!$A$3:$G$1000,5,FALSE)</f>
        <v>1.0708461102687639</v>
      </c>
      <c r="F576" s="96">
        <f>VLOOKUP(A576,[2]MENSAIS!$A$2:$F$999,6,FALSE)</f>
        <v>0</v>
      </c>
      <c r="G576" s="93">
        <f t="shared" si="51"/>
        <v>41548</v>
      </c>
      <c r="H576" s="89">
        <f>VLOOKUP($A576,[2]MENSAIS!$A$3:$M$1000,8,FALSE)</f>
        <v>0</v>
      </c>
      <c r="I576" s="90">
        <f>VLOOKUP($A576,[2]MENSAIS!$A$3:$M$1000,9,FALSE)</f>
        <v>0</v>
      </c>
      <c r="J576" s="58">
        <f t="shared" ca="1" si="53"/>
        <v>0</v>
      </c>
      <c r="K576" s="94">
        <f t="shared" si="54"/>
        <v>1.2082814861897884E-3</v>
      </c>
      <c r="L576" s="94">
        <f t="shared" si="55"/>
        <v>1.2082814861897884E-3</v>
      </c>
      <c r="M576" s="92">
        <v>574</v>
      </c>
      <c r="N576" s="93">
        <f t="shared" si="52"/>
        <v>41548</v>
      </c>
      <c r="O576" s="94">
        <f>IF(N576&gt;$N$2,1,IF(C576=C577,1*O577,C576*O577/VLOOKUP(N576,Moeda!A$3:D$99,4,1)))</f>
        <v>1.0614237796717303</v>
      </c>
    </row>
    <row r="577" spans="1:15" ht="20.100000000000001" customHeight="1" x14ac:dyDescent="0.2">
      <c r="A577" s="95">
        <v>41579</v>
      </c>
      <c r="B577" s="100">
        <f>VLOOKUP($A577,[2]MENSAIS!$A$3:$G$1000,2,FALSE)</f>
        <v>2.07E-2</v>
      </c>
      <c r="C577" s="101">
        <f>VLOOKUP($A577,[2]MENSAIS!$A$3:$G$1000,3,FALSE)</f>
        <v>1.0002070000000001</v>
      </c>
      <c r="D577" s="100">
        <f>VLOOKUP($A577,[2]MENSAIS!$A$3:$G$1000,4,FALSE)</f>
        <v>1.0014155316004576</v>
      </c>
      <c r="E577" s="101">
        <f>VLOOKUP($A577,[2]MENSAIS!$A$3:$G$1000,5,FALSE)</f>
        <v>1.0698618373783757</v>
      </c>
      <c r="F577" s="96">
        <f>VLOOKUP(A577,[2]MENSAIS!$A$2:$F$999,6,FALSE)</f>
        <v>0</v>
      </c>
      <c r="G577" s="93">
        <f t="shared" si="51"/>
        <v>41579</v>
      </c>
      <c r="H577" s="89">
        <f>VLOOKUP($A577,[2]MENSAIS!$A$3:$M$1000,8,FALSE)</f>
        <v>0</v>
      </c>
      <c r="I577" s="90">
        <f>VLOOKUP($A577,[2]MENSAIS!$A$3:$M$1000,9,FALSE)</f>
        <v>0</v>
      </c>
      <c r="J577" s="58">
        <f t="shared" ca="1" si="53"/>
        <v>0</v>
      </c>
      <c r="K577" s="94">
        <f t="shared" si="54"/>
        <v>1.415531600457598E-3</v>
      </c>
      <c r="L577" s="94">
        <f t="shared" si="55"/>
        <v>1.415531600457598E-3</v>
      </c>
      <c r="M577" s="92">
        <v>575</v>
      </c>
      <c r="N577" s="93">
        <f t="shared" si="52"/>
        <v>41579</v>
      </c>
      <c r="O577" s="94">
        <f>IF(N577&gt;$N$2,1,IF(C577=C578,1*O578,C577*O578/VLOOKUP(N577,Moeda!A$3:D$99,4,1)))</f>
        <v>1.060448167357761</v>
      </c>
    </row>
    <row r="578" spans="1:15" ht="20.100000000000001" customHeight="1" x14ac:dyDescent="0.2">
      <c r="A578" s="95">
        <v>41609</v>
      </c>
      <c r="B578" s="100">
        <f>VLOOKUP($A578,[2]MENSAIS!$A$3:$G$1000,2,FALSE)</f>
        <v>4.9399999999999999E-2</v>
      </c>
      <c r="C578" s="101">
        <f>VLOOKUP($A578,[2]MENSAIS!$A$3:$G$1000,3,FALSE)</f>
        <v>1.000494</v>
      </c>
      <c r="D578" s="100">
        <f>VLOOKUP($A578,[2]MENSAIS!$A$3:$G$1000,4,FALSE)</f>
        <v>1.0019102308730683</v>
      </c>
      <c r="E578" s="101">
        <f>VLOOKUP($A578,[2]MENSAIS!$A$3:$G$1000,5,FALSE)</f>
        <v>1.0696404218110607</v>
      </c>
      <c r="F578" s="96">
        <f>VLOOKUP(A578,[2]MENSAIS!$A$2:$F$999,6,FALSE)</f>
        <v>0</v>
      </c>
      <c r="G578" s="93">
        <f t="shared" si="51"/>
        <v>41609</v>
      </c>
      <c r="H578" s="89">
        <f>VLOOKUP($A578,[2]MENSAIS!$A$3:$M$1000,8,FALSE)</f>
        <v>0</v>
      </c>
      <c r="I578" s="90">
        <f>VLOOKUP($A578,[2]MENSAIS!$A$3:$M$1000,9,FALSE)</f>
        <v>0</v>
      </c>
      <c r="J578" s="58">
        <f t="shared" ca="1" si="53"/>
        <v>0</v>
      </c>
      <c r="K578" s="94">
        <f t="shared" si="54"/>
        <v>1.9102308730682971E-3</v>
      </c>
      <c r="L578" s="94">
        <f t="shared" si="55"/>
        <v>1.9102308730682971E-3</v>
      </c>
      <c r="M578" s="92">
        <v>576</v>
      </c>
      <c r="N578" s="93">
        <f t="shared" si="52"/>
        <v>41609</v>
      </c>
      <c r="O578" s="94">
        <f>IF(N578&gt;$N$2,1,IF(C578=C579,1*O579,C578*O579/VLOOKUP(N578,Moeda!A$3:D$99,4,1)))</f>
        <v>1.0602287000168575</v>
      </c>
    </row>
    <row r="579" spans="1:15" ht="20.100000000000001" customHeight="1" x14ac:dyDescent="0.2">
      <c r="A579" s="95">
        <v>41640</v>
      </c>
      <c r="B579" s="100">
        <f>VLOOKUP($A579,[2]MENSAIS!$A$3:$G$1000,2,FALSE)</f>
        <v>0.11260000000000001</v>
      </c>
      <c r="C579" s="101">
        <f>VLOOKUP($A579,[2]MENSAIS!$A$3:$G$1000,3,FALSE)</f>
        <v>1.001126</v>
      </c>
      <c r="D579" s="100">
        <f>VLOOKUP($A579,[2]MENSAIS!$A$3:$G$1000,4,FALSE)</f>
        <v>1.001126</v>
      </c>
      <c r="E579" s="101">
        <f>VLOOKUP($A579,[2]MENSAIS!$A$3:$G$1000,5,FALSE)</f>
        <v>1.0691122803445705</v>
      </c>
      <c r="F579" s="96">
        <f>VLOOKUP(A579,[2]MENSAIS!$A$2:$F$999,6,FALSE)</f>
        <v>0</v>
      </c>
      <c r="G579" s="93">
        <f t="shared" si="51"/>
        <v>41640</v>
      </c>
      <c r="H579" s="89" t="str">
        <f>VLOOKUP($A579,[2]MENSAIS!$A$3:$M$1000,8,FALSE)</f>
        <v>Confere PjeCalc (9 casas)</v>
      </c>
      <c r="I579" s="90">
        <f>VLOOKUP($A579,[2]MENSAIS!$A$3:$M$1000,9,FALSE)</f>
        <v>0</v>
      </c>
      <c r="J579" s="58">
        <f t="shared" ca="1" si="53"/>
        <v>0</v>
      </c>
      <c r="K579" s="94">
        <f t="shared" si="54"/>
        <v>1.1259999999999604E-3</v>
      </c>
      <c r="L579" s="94">
        <f t="shared" si="55"/>
        <v>3.0383817930312862E-3</v>
      </c>
      <c r="M579" s="92">
        <v>577</v>
      </c>
      <c r="N579" s="93">
        <f t="shared" si="52"/>
        <v>41640</v>
      </c>
      <c r="O579" s="94">
        <f>IF(N579&gt;$N$2,1,IF(C579=C580,1*O580,C579*O580/VLOOKUP(N579,Moeda!A$3:D$99,4,1)))</f>
        <v>1.0597052056452687</v>
      </c>
    </row>
    <row r="580" spans="1:15" ht="20.100000000000001" customHeight="1" x14ac:dyDescent="0.2">
      <c r="A580" s="95">
        <v>41671</v>
      </c>
      <c r="B580" s="100">
        <f>VLOOKUP($A580,[2]MENSAIS!$A$3:$G$1000,2,FALSE)</f>
        <v>5.3700000000000005E-2</v>
      </c>
      <c r="C580" s="101">
        <f>VLOOKUP($A580,[2]MENSAIS!$A$3:$G$1000,3,FALSE)</f>
        <v>1.000537</v>
      </c>
      <c r="D580" s="100">
        <f>VLOOKUP($A580,[2]MENSAIS!$A$3:$G$1000,4,FALSE)</f>
        <v>1.001663604662</v>
      </c>
      <c r="E580" s="101">
        <f>VLOOKUP($A580,[2]MENSAIS!$A$3:$G$1000,5,FALSE)</f>
        <v>1.0679098138941259</v>
      </c>
      <c r="F580" s="96">
        <f>VLOOKUP(A580,[2]MENSAIS!$A$2:$F$999,6,FALSE)</f>
        <v>0</v>
      </c>
      <c r="G580" s="93">
        <f t="shared" ref="G580:G643" si="57">A580</f>
        <v>41671</v>
      </c>
      <c r="H580" s="89">
        <f>VLOOKUP($A580,[2]MENSAIS!$A$3:$M$1000,8,FALSE)</f>
        <v>0</v>
      </c>
      <c r="I580" s="90">
        <f>VLOOKUP($A580,[2]MENSAIS!$A$3:$M$1000,9,FALSE)</f>
        <v>0</v>
      </c>
      <c r="J580" s="58">
        <f t="shared" ca="1" si="53"/>
        <v>0</v>
      </c>
      <c r="K580" s="94">
        <f t="shared" si="54"/>
        <v>1.6636046619999956E-3</v>
      </c>
      <c r="L580" s="94">
        <f t="shared" si="55"/>
        <v>3.5770134040542523E-3</v>
      </c>
      <c r="M580" s="92">
        <v>578</v>
      </c>
      <c r="N580" s="93">
        <f t="shared" ref="N580:N643" si="58">G580</f>
        <v>41671</v>
      </c>
      <c r="O580" s="94">
        <f>IF(N580&gt;$N$2,1,IF(C580=C581,1*O581,C580*O581/VLOOKUP(N580,Moeda!A$3:D$99,4,1)))</f>
        <v>1.0585133196473457</v>
      </c>
    </row>
    <row r="581" spans="1:15" ht="20.100000000000001" customHeight="1" x14ac:dyDescent="0.2">
      <c r="A581" s="95">
        <v>41699</v>
      </c>
      <c r="B581" s="100">
        <f>VLOOKUP($A581,[2]MENSAIS!$A$3:$G$1000,2,FALSE)</f>
        <v>2.6600000000000002E-2</v>
      </c>
      <c r="C581" s="101">
        <f>VLOOKUP($A581,[2]MENSAIS!$A$3:$G$1000,3,FALSE)</f>
        <v>1.0002660000000001</v>
      </c>
      <c r="D581" s="100">
        <f>VLOOKUP($A581,[2]MENSAIS!$A$3:$G$1000,4,FALSE)</f>
        <v>1.0019300471808401</v>
      </c>
      <c r="E581" s="101">
        <f>VLOOKUP($A581,[2]MENSAIS!$A$3:$G$1000,5,FALSE)</f>
        <v>1.0673366541108684</v>
      </c>
      <c r="F581" s="96">
        <f>VLOOKUP(A581,[2]MENSAIS!$A$2:$F$999,6,FALSE)</f>
        <v>0</v>
      </c>
      <c r="G581" s="93">
        <f t="shared" si="57"/>
        <v>41699</v>
      </c>
      <c r="H581" s="89">
        <f>VLOOKUP($A581,[2]MENSAIS!$A$3:$M$1000,8,FALSE)</f>
        <v>0</v>
      </c>
      <c r="I581" s="90">
        <f>VLOOKUP($A581,[2]MENSAIS!$A$3:$M$1000,9,FALSE)</f>
        <v>0</v>
      </c>
      <c r="J581" s="58">
        <f t="shared" ca="1" si="53"/>
        <v>0</v>
      </c>
      <c r="K581" s="94">
        <f t="shared" si="54"/>
        <v>1.930047180840111E-3</v>
      </c>
      <c r="L581" s="94">
        <f t="shared" si="55"/>
        <v>3.8439648896197998E-3</v>
      </c>
      <c r="M581" s="92">
        <v>579</v>
      </c>
      <c r="N581" s="93">
        <f t="shared" si="58"/>
        <v>41699</v>
      </c>
      <c r="O581" s="94">
        <f>IF(N581&gt;$N$2,1,IF(C581=C582,1*O582,C581*O582/VLOOKUP(N581,Moeda!A$3:D$99,4,1)))</f>
        <v>1.0579452030732954</v>
      </c>
    </row>
    <row r="582" spans="1:15" ht="20.100000000000001" customHeight="1" x14ac:dyDescent="0.2">
      <c r="A582" s="95">
        <v>41730</v>
      </c>
      <c r="B582" s="100">
        <f>VLOOKUP($A582,[2]MENSAIS!$A$3:$G$1000,2,FALSE)</f>
        <v>4.5899999999999996E-2</v>
      </c>
      <c r="C582" s="101">
        <f>VLOOKUP($A582,[2]MENSAIS!$A$3:$G$1000,3,FALSE)</f>
        <v>1.000459</v>
      </c>
      <c r="D582" s="100">
        <f>VLOOKUP($A582,[2]MENSAIS!$A$3:$G$1000,4,FALSE)</f>
        <v>1.0023899330724961</v>
      </c>
      <c r="E582" s="101">
        <f>VLOOKUP($A582,[2]MENSAIS!$A$3:$G$1000,5,FALSE)</f>
        <v>1.067052818061264</v>
      </c>
      <c r="F582" s="96">
        <f>VLOOKUP(A582,[2]MENSAIS!$A$2:$F$999,6,FALSE)</f>
        <v>0</v>
      </c>
      <c r="G582" s="93">
        <f t="shared" si="57"/>
        <v>41730</v>
      </c>
      <c r="H582" s="89">
        <f>VLOOKUP($A582,[2]MENSAIS!$A$3:$M$1000,8,FALSE)</f>
        <v>0</v>
      </c>
      <c r="I582" s="90">
        <f>VLOOKUP($A582,[2]MENSAIS!$A$3:$M$1000,9,FALSE)</f>
        <v>0</v>
      </c>
      <c r="J582" s="58">
        <f t="shared" ca="1" si="53"/>
        <v>0</v>
      </c>
      <c r="K582" s="94">
        <f t="shared" si="54"/>
        <v>2.389933072496131E-3</v>
      </c>
      <c r="L582" s="94">
        <f t="shared" si="55"/>
        <v>4.3047292695042039E-3</v>
      </c>
      <c r="M582" s="92">
        <v>580</v>
      </c>
      <c r="N582" s="93">
        <f t="shared" si="58"/>
        <v>41730</v>
      </c>
      <c r="O582" s="94">
        <f>IF(N582&gt;$N$2,1,IF(C582=C583,1*O583,C582*O583/VLOOKUP(N582,Moeda!A$3:D$99,4,1)))</f>
        <v>1.0576638644853422</v>
      </c>
    </row>
    <row r="583" spans="1:15" ht="20.100000000000001" customHeight="1" x14ac:dyDescent="0.2">
      <c r="A583" s="95">
        <v>41760</v>
      </c>
      <c r="B583" s="100">
        <f>VLOOKUP($A583,[2]MENSAIS!$A$3:$G$1000,2,FALSE)</f>
        <v>6.0400000000000002E-2</v>
      </c>
      <c r="C583" s="101">
        <f>VLOOKUP($A583,[2]MENSAIS!$A$3:$G$1000,3,FALSE)</f>
        <v>1.000604</v>
      </c>
      <c r="D583" s="100">
        <f>VLOOKUP($A583,[2]MENSAIS!$A$3:$G$1000,4,FALSE)</f>
        <v>1.0029953765920721</v>
      </c>
      <c r="E583" s="101">
        <f>VLOOKUP($A583,[2]MENSAIS!$A$3:$G$1000,5,FALSE)</f>
        <v>1.0665632655223891</v>
      </c>
      <c r="F583" s="96">
        <f>VLOOKUP(A583,[2]MENSAIS!$A$2:$F$999,6,FALSE)</f>
        <v>0</v>
      </c>
      <c r="G583" s="93">
        <f t="shared" si="57"/>
        <v>41760</v>
      </c>
      <c r="H583" s="89">
        <f>VLOOKUP($A583,[2]MENSAIS!$A$3:$M$1000,8,FALSE)</f>
        <v>0</v>
      </c>
      <c r="I583" s="90">
        <f>VLOOKUP($A583,[2]MENSAIS!$A$3:$M$1000,9,FALSE)</f>
        <v>0</v>
      </c>
      <c r="J583" s="58">
        <f t="shared" ca="1" si="53"/>
        <v>0</v>
      </c>
      <c r="K583" s="94">
        <f t="shared" si="54"/>
        <v>2.9953765920720521E-3</v>
      </c>
      <c r="L583" s="94">
        <f t="shared" si="55"/>
        <v>4.9113293259830382E-3</v>
      </c>
      <c r="M583" s="92">
        <v>581</v>
      </c>
      <c r="N583" s="93">
        <f t="shared" si="58"/>
        <v>41760</v>
      </c>
      <c r="O583" s="94">
        <f>IF(N583&gt;$N$2,1,IF(C583=C584,1*O584,C583*O584/VLOOKUP(N583,Moeda!A$3:D$99,4,1)))</f>
        <v>1.0571786194989923</v>
      </c>
    </row>
    <row r="584" spans="1:15" ht="20.100000000000001" customHeight="1" x14ac:dyDescent="0.2">
      <c r="A584" s="95">
        <v>41791</v>
      </c>
      <c r="B584" s="100">
        <f>VLOOKUP($A584,[2]MENSAIS!$A$3:$G$1000,2,FALSE)</f>
        <v>4.65E-2</v>
      </c>
      <c r="C584" s="101">
        <f>VLOOKUP($A584,[2]MENSAIS!$A$3:$G$1000,3,FALSE)</f>
        <v>1.0004649999999999</v>
      </c>
      <c r="D584" s="100">
        <f>VLOOKUP($A584,[2]MENSAIS!$A$3:$G$1000,4,FALSE)</f>
        <v>1.0034617694421872</v>
      </c>
      <c r="E584" s="101">
        <f>VLOOKUP($A584,[2]MENSAIS!$A$3:$G$1000,5,FALSE)</f>
        <v>1.0659194501744838</v>
      </c>
      <c r="F584" s="96">
        <f>VLOOKUP(A584,[2]MENSAIS!$A$2:$F$999,6,FALSE)</f>
        <v>0</v>
      </c>
      <c r="G584" s="93">
        <f t="shared" si="57"/>
        <v>41791</v>
      </c>
      <c r="H584" s="89">
        <f>VLOOKUP($A584,[2]MENSAIS!$A$3:$M$1000,8,FALSE)</f>
        <v>0</v>
      </c>
      <c r="I584" s="90">
        <f>VLOOKUP($A584,[2]MENSAIS!$A$3:$M$1000,9,FALSE)</f>
        <v>0</v>
      </c>
      <c r="J584" s="58">
        <f t="shared" ca="1" si="53"/>
        <v>0</v>
      </c>
      <c r="K584" s="94">
        <f t="shared" si="54"/>
        <v>3.4617694421872347E-3</v>
      </c>
      <c r="L584" s="94">
        <f t="shared" si="55"/>
        <v>5.3786130941195776E-3</v>
      </c>
      <c r="M584" s="92">
        <v>582</v>
      </c>
      <c r="N584" s="93">
        <f t="shared" si="58"/>
        <v>41791</v>
      </c>
      <c r="O584" s="94">
        <f>IF(N584&gt;$N$2,1,IF(C584=C585,1*O585,C584*O585/VLOOKUP(N584,Moeda!A$3:D$99,4,1)))</f>
        <v>1.0565404690556826</v>
      </c>
    </row>
    <row r="585" spans="1:15" ht="20.100000000000001" customHeight="1" x14ac:dyDescent="0.2">
      <c r="A585" s="95">
        <v>41821</v>
      </c>
      <c r="B585" s="100">
        <f>VLOOKUP($A585,[2]MENSAIS!$A$3:$G$1000,2,FALSE)</f>
        <v>0.10540000000000001</v>
      </c>
      <c r="C585" s="101">
        <f>VLOOKUP($A585,[2]MENSAIS!$A$3:$G$1000,3,FALSE)</f>
        <v>1.0010540000000001</v>
      </c>
      <c r="D585" s="100">
        <f>VLOOKUP($A585,[2]MENSAIS!$A$3:$G$1000,4,FALSE)</f>
        <v>1.0045194181471795</v>
      </c>
      <c r="E585" s="101">
        <f>VLOOKUP($A585,[2]MENSAIS!$A$3:$G$1000,5,FALSE)</f>
        <v>1.0654240280014631</v>
      </c>
      <c r="F585" s="96">
        <f>VLOOKUP(A585,[2]MENSAIS!$A$2:$F$999,6,FALSE)</f>
        <v>0</v>
      </c>
      <c r="G585" s="93">
        <f t="shared" si="57"/>
        <v>41821</v>
      </c>
      <c r="H585" s="89">
        <f>VLOOKUP($A585,[2]MENSAIS!$A$3:$M$1000,8,FALSE)</f>
        <v>0</v>
      </c>
      <c r="I585" s="90">
        <f>VLOOKUP($A585,[2]MENSAIS!$A$3:$M$1000,9,FALSE)</f>
        <v>0</v>
      </c>
      <c r="J585" s="58">
        <f t="shared" ca="1" si="53"/>
        <v>0</v>
      </c>
      <c r="K585" s="94">
        <f t="shared" si="54"/>
        <v>4.5194181471794881E-3</v>
      </c>
      <c r="L585" s="94">
        <f t="shared" si="55"/>
        <v>6.2279805043956582E-3</v>
      </c>
      <c r="M585" s="92">
        <v>583</v>
      </c>
      <c r="N585" s="93">
        <f t="shared" si="58"/>
        <v>41821</v>
      </c>
      <c r="O585" s="94">
        <f>IF(N585&gt;$N$2,1,IF(C585=C586,1*O586,C585*O586/VLOOKUP(N585,Moeda!A$3:D$99,4,1)))</f>
        <v>1.0560494060818546</v>
      </c>
    </row>
    <row r="586" spans="1:15" ht="20.100000000000001" customHeight="1" x14ac:dyDescent="0.2">
      <c r="A586" s="95">
        <v>41852</v>
      </c>
      <c r="B586" s="100">
        <f>VLOOKUP($A586,[2]MENSAIS!$A$3:$G$1000,2,FALSE)</f>
        <v>6.0199999999999997E-2</v>
      </c>
      <c r="C586" s="101">
        <f>VLOOKUP($A586,[2]MENSAIS!$A$3:$G$1000,3,FALSE)</f>
        <v>1.000602</v>
      </c>
      <c r="D586" s="100">
        <f>VLOOKUP($A586,[2]MENSAIS!$A$3:$G$1000,4,FALSE)</f>
        <v>1.0051241388369041</v>
      </c>
      <c r="E586" s="101">
        <f>VLOOKUP($A586,[2]MENSAIS!$A$3:$G$1000,5,FALSE)</f>
        <v>1.0643022534263515</v>
      </c>
      <c r="F586" s="96">
        <f>VLOOKUP(A586,[2]MENSAIS!$A$2:$F$999,6,FALSE)</f>
        <v>0</v>
      </c>
      <c r="G586" s="93">
        <f t="shared" si="57"/>
        <v>41852</v>
      </c>
      <c r="H586" s="89">
        <f>VLOOKUP($A586,[2]MENSAIS!$A$3:$M$1000,8,FALSE)</f>
        <v>0</v>
      </c>
      <c r="I586" s="90">
        <f>VLOOKUP($A586,[2]MENSAIS!$A$3:$M$1000,9,FALSE)</f>
        <v>0</v>
      </c>
      <c r="J586" s="58">
        <f t="shared" ca="1" si="53"/>
        <v>0</v>
      </c>
      <c r="K586" s="94">
        <f t="shared" si="54"/>
        <v>5.1241388369041019E-3</v>
      </c>
      <c r="L586" s="94">
        <f t="shared" si="55"/>
        <v>6.8337297486593673E-3</v>
      </c>
      <c r="M586" s="92">
        <v>584</v>
      </c>
      <c r="N586" s="93">
        <f t="shared" si="58"/>
        <v>41852</v>
      </c>
      <c r="O586" s="94">
        <f>IF(N586&gt;$N$2,1,IF(C586=C587,1*O587,C586*O587/VLOOKUP(N586,Moeda!A$3:D$99,4,1)))</f>
        <v>1.0549375019547942</v>
      </c>
    </row>
    <row r="587" spans="1:15" ht="20.100000000000001" customHeight="1" x14ac:dyDescent="0.2">
      <c r="A587" s="95">
        <v>41883</v>
      </c>
      <c r="B587" s="100">
        <f>VLOOKUP($A587,[2]MENSAIS!$A$3:$G$1000,2,FALSE)</f>
        <v>8.7300000000000003E-2</v>
      </c>
      <c r="C587" s="101">
        <f>VLOOKUP($A587,[2]MENSAIS!$A$3:$G$1000,3,FALSE)</f>
        <v>1.0008729999999999</v>
      </c>
      <c r="D587" s="100">
        <f>VLOOKUP($A587,[2]MENSAIS!$A$3:$G$1000,4,FALSE)</f>
        <v>1.0060016122101085</v>
      </c>
      <c r="E587" s="101">
        <f>VLOOKUP($A587,[2]MENSAIS!$A$3:$G$1000,5,FALSE)</f>
        <v>1.0636619289451266</v>
      </c>
      <c r="F587" s="96">
        <f>VLOOKUP(A587,[2]MENSAIS!$A$2:$F$999,6,FALSE)</f>
        <v>0</v>
      </c>
      <c r="G587" s="93">
        <f t="shared" si="57"/>
        <v>41883</v>
      </c>
      <c r="H587" s="89">
        <f>VLOOKUP($A587,[2]MENSAIS!$A$3:$M$1000,8,FALSE)</f>
        <v>0</v>
      </c>
      <c r="I587" s="90">
        <f>VLOOKUP($A587,[2]MENSAIS!$A$3:$M$1000,9,FALSE)</f>
        <v>0</v>
      </c>
      <c r="J587" s="58">
        <f t="shared" ca="1" si="53"/>
        <v>0</v>
      </c>
      <c r="K587" s="94">
        <f t="shared" si="54"/>
        <v>6.0016122101085312E-3</v>
      </c>
      <c r="L587" s="94">
        <f t="shared" si="55"/>
        <v>7.6330925804155569E-3</v>
      </c>
      <c r="M587" s="92">
        <v>585</v>
      </c>
      <c r="N587" s="93">
        <f t="shared" si="58"/>
        <v>41883</v>
      </c>
      <c r="O587" s="94">
        <f>IF(N587&gt;$N$2,1,IF(C587=C588,1*O588,C587*O588/VLOOKUP(N587,Moeda!A$3:D$99,4,1)))</f>
        <v>1.0543028116621735</v>
      </c>
    </row>
    <row r="588" spans="1:15" ht="20.100000000000001" customHeight="1" x14ac:dyDescent="0.2">
      <c r="A588" s="95">
        <v>41913</v>
      </c>
      <c r="B588" s="100">
        <f>VLOOKUP($A588,[2]MENSAIS!$A$3:$G$1000,2,FALSE)</f>
        <v>0.1038</v>
      </c>
      <c r="C588" s="101">
        <f>VLOOKUP($A588,[2]MENSAIS!$A$3:$G$1000,3,FALSE)</f>
        <v>1.0010380000000001</v>
      </c>
      <c r="D588" s="100">
        <f>VLOOKUP($A588,[2]MENSAIS!$A$3:$G$1000,4,FALSE)</f>
        <v>1.0070458418835828</v>
      </c>
      <c r="E588" s="101">
        <f>VLOOKUP($A588,[2]MENSAIS!$A$3:$G$1000,5,FALSE)</f>
        <v>1.0627341620216817</v>
      </c>
      <c r="F588" s="96">
        <f>VLOOKUP(A588,[2]MENSAIS!$A$2:$F$999,6,FALSE)</f>
        <v>0</v>
      </c>
      <c r="G588" s="93">
        <f t="shared" si="57"/>
        <v>41913</v>
      </c>
      <c r="H588" s="89">
        <f>VLOOKUP($A588,[2]MENSAIS!$A$3:$M$1000,8,FALSE)</f>
        <v>0</v>
      </c>
      <c r="I588" s="90">
        <f>VLOOKUP($A588,[2]MENSAIS!$A$3:$M$1000,9,FALSE)</f>
        <v>0</v>
      </c>
      <c r="J588" s="58">
        <f t="shared" ref="J588:J651" ca="1" si="59">IF($F588=1,1,IF(J587&gt;=1,J587+1,0))</f>
        <v>0</v>
      </c>
      <c r="K588" s="94">
        <f t="shared" si="54"/>
        <v>7.0458418835828152E-3</v>
      </c>
      <c r="L588" s="94">
        <f t="shared" si="55"/>
        <v>7.7518839972370301E-3</v>
      </c>
      <c r="M588" s="92">
        <v>586</v>
      </c>
      <c r="N588" s="93">
        <f t="shared" si="58"/>
        <v>41913</v>
      </c>
      <c r="O588" s="94">
        <f>IF(N588&gt;$N$2,1,IF(C588=C589,1*O589,C588*O589/VLOOKUP(N588,Moeda!A$3:D$99,4,1)))</f>
        <v>1.0533832081214836</v>
      </c>
    </row>
    <row r="589" spans="1:15" ht="20.100000000000001" customHeight="1" x14ac:dyDescent="0.2">
      <c r="A589" s="95">
        <v>41944</v>
      </c>
      <c r="B589" s="100">
        <f>VLOOKUP($A589,[2]MENSAIS!$A$3:$G$1000,2,FALSE)</f>
        <v>4.8299999999999996E-2</v>
      </c>
      <c r="C589" s="101">
        <f>VLOOKUP($A589,[2]MENSAIS!$A$3:$G$1000,3,FALSE)</f>
        <v>1.000483</v>
      </c>
      <c r="D589" s="100">
        <f>VLOOKUP($A589,[2]MENSAIS!$A$3:$G$1000,4,FALSE)</f>
        <v>1.0075322450252127</v>
      </c>
      <c r="E589" s="101">
        <f>VLOOKUP($A589,[2]MENSAIS!$A$3:$G$1000,5,FALSE)</f>
        <v>1.061632187810734</v>
      </c>
      <c r="F589" s="96">
        <f>VLOOKUP(A589,[2]MENSAIS!$A$2:$F$999,6,FALSE)</f>
        <v>0</v>
      </c>
      <c r="G589" s="93">
        <f t="shared" si="57"/>
        <v>41944</v>
      </c>
      <c r="H589" s="89">
        <f>VLOOKUP($A589,[2]MENSAIS!$A$3:$M$1000,8,FALSE)</f>
        <v>0</v>
      </c>
      <c r="I589" s="90">
        <f>VLOOKUP($A589,[2]MENSAIS!$A$3:$M$1000,9,FALSE)</f>
        <v>0</v>
      </c>
      <c r="J589" s="58">
        <f t="shared" ca="1" si="59"/>
        <v>0</v>
      </c>
      <c r="K589" s="94">
        <f t="shared" ref="K589:K618" si="60">D589-1</f>
        <v>7.5322450252126583E-3</v>
      </c>
      <c r="L589" s="94">
        <f t="shared" ref="L589:L618" si="61">PRODUCT(C578:C589)-1</f>
        <v>8.0299659542548696E-3</v>
      </c>
      <c r="M589" s="92">
        <v>587</v>
      </c>
      <c r="N589" s="93">
        <f t="shared" si="58"/>
        <v>41944</v>
      </c>
      <c r="O589" s="94">
        <f>IF(N589&gt;$N$2,1,IF(C589=C590,1*O590,C589*O590/VLOOKUP(N589,Moeda!A$3:D$99,4,1)))</f>
        <v>1.0522909301360024</v>
      </c>
    </row>
    <row r="590" spans="1:15" ht="20.100000000000001" customHeight="1" x14ac:dyDescent="0.2">
      <c r="A590" s="95">
        <v>41974</v>
      </c>
      <c r="B590" s="100">
        <f>VLOOKUP($A590,[2]MENSAIS!$A$3:$G$1000,2,FALSE)</f>
        <v>0.10529999999999999</v>
      </c>
      <c r="C590" s="101">
        <f>VLOOKUP($A590,[2]MENSAIS!$A$3:$G$1000,3,FALSE)</f>
        <v>1.001053</v>
      </c>
      <c r="D590" s="100">
        <f>VLOOKUP($A590,[2]MENSAIS!$A$3:$G$1000,4,FALSE)</f>
        <v>1.0085931764792242</v>
      </c>
      <c r="E590" s="101">
        <f>VLOOKUP($A590,[2]MENSAIS!$A$3:$G$1000,5,FALSE)</f>
        <v>1.0611196670115675</v>
      </c>
      <c r="F590" s="96">
        <f>VLOOKUP(A590,[2]MENSAIS!$A$2:$F$999,6,FALSE)</f>
        <v>0</v>
      </c>
      <c r="G590" s="93">
        <f t="shared" si="57"/>
        <v>41974</v>
      </c>
      <c r="H590" s="89">
        <f>VLOOKUP($A590,[2]MENSAIS!$A$3:$M$1000,8,FALSE)</f>
        <v>0</v>
      </c>
      <c r="I590" s="90">
        <f>VLOOKUP($A590,[2]MENSAIS!$A$3:$M$1000,9,FALSE)</f>
        <v>0</v>
      </c>
      <c r="J590" s="58">
        <f t="shared" ca="1" si="59"/>
        <v>0</v>
      </c>
      <c r="K590" s="94">
        <f t="shared" si="60"/>
        <v>8.593176479224196E-3</v>
      </c>
      <c r="L590" s="94">
        <f t="shared" si="61"/>
        <v>8.593176479224196E-3</v>
      </c>
      <c r="M590" s="92">
        <v>588</v>
      </c>
      <c r="N590" s="93">
        <f t="shared" si="58"/>
        <v>41974</v>
      </c>
      <c r="O590" s="94">
        <f>IF(N590&gt;$N$2,1,IF(C590=C591,1*O591,C590*O591/VLOOKUP(N590,Moeda!A$3:D$99,4,1)))</f>
        <v>1.0517829189861321</v>
      </c>
    </row>
    <row r="591" spans="1:15" ht="20.100000000000001" customHeight="1" x14ac:dyDescent="0.2">
      <c r="A591" s="95">
        <v>42005</v>
      </c>
      <c r="B591" s="100">
        <f>VLOOKUP($A591,[2]MENSAIS!$A$3:$G$1000,2,FALSE)</f>
        <v>8.7800000000000003E-2</v>
      </c>
      <c r="C591" s="101">
        <f>VLOOKUP($A591,[2]MENSAIS!$A$3:$G$1000,3,FALSE)</f>
        <v>1.0008779999999999</v>
      </c>
      <c r="D591" s="100">
        <f>VLOOKUP($A591,[2]MENSAIS!$A$3:$G$1000,4,FALSE)</f>
        <v>1.0008779999999999</v>
      </c>
      <c r="E591" s="101">
        <f>VLOOKUP($A591,[2]MENSAIS!$A$3:$G$1000,5,FALSE)</f>
        <v>1.0600034833436067</v>
      </c>
      <c r="F591" s="96">
        <f>VLOOKUP(A591,[2]MENSAIS!$A$2:$F$999,6,FALSE)</f>
        <v>0</v>
      </c>
      <c r="G591" s="93">
        <f t="shared" si="57"/>
        <v>42005</v>
      </c>
      <c r="H591" s="89">
        <f>VLOOKUP($A591,[2]MENSAIS!$A$3:$M$1000,8,FALSE)</f>
        <v>0</v>
      </c>
      <c r="I591" s="90">
        <f>VLOOKUP($A591,[2]MENSAIS!$A$3:$M$1000,9,FALSE)</f>
        <v>0</v>
      </c>
      <c r="J591" s="58">
        <f t="shared" ca="1" si="59"/>
        <v>0</v>
      </c>
      <c r="K591" s="94">
        <f t="shared" si="60"/>
        <v>8.7799999999993439E-4</v>
      </c>
      <c r="L591" s="94">
        <f t="shared" si="61"/>
        <v>8.3433267023056423E-3</v>
      </c>
      <c r="M591" s="92">
        <v>589</v>
      </c>
      <c r="N591" s="93">
        <f t="shared" si="58"/>
        <v>42005</v>
      </c>
      <c r="O591" s="94">
        <f>IF(N591&gt;$N$2,1,IF(C591=C592,1*O592,C591*O592/VLOOKUP(N591,Moeda!A$3:D$99,4,1)))</f>
        <v>1.0506765565720617</v>
      </c>
    </row>
    <row r="592" spans="1:15" ht="20.100000000000001" customHeight="1" x14ac:dyDescent="0.2">
      <c r="A592" s="95">
        <v>42036</v>
      </c>
      <c r="B592" s="100">
        <f>VLOOKUP($A592,[2]MENSAIS!$A$3:$G$1000,2,FALSE)</f>
        <v>1.6799999999999999E-2</v>
      </c>
      <c r="C592" s="101">
        <f>VLOOKUP($A592,[2]MENSAIS!$A$3:$G$1000,3,FALSE)</f>
        <v>1.0001679999999999</v>
      </c>
      <c r="D592" s="100">
        <f>VLOOKUP($A592,[2]MENSAIS!$A$3:$G$1000,4,FALSE)</f>
        <v>1.0010461475039998</v>
      </c>
      <c r="E592" s="101">
        <f>VLOOKUP($A592,[2]MENSAIS!$A$3:$G$1000,5,FALSE)</f>
        <v>1.0590736167081372</v>
      </c>
      <c r="F592" s="96">
        <f>VLOOKUP(A592,[2]MENSAIS!$A$2:$F$999,6,FALSE)</f>
        <v>0</v>
      </c>
      <c r="G592" s="93">
        <f t="shared" si="57"/>
        <v>42036</v>
      </c>
      <c r="H592" s="89">
        <f>VLOOKUP($A592,[2]MENSAIS!$A$3:$M$1000,8,FALSE)</f>
        <v>0</v>
      </c>
      <c r="I592" s="90">
        <f>VLOOKUP($A592,[2]MENSAIS!$A$3:$M$1000,9,FALSE)</f>
        <v>0</v>
      </c>
      <c r="J592" s="58">
        <f t="shared" ca="1" si="59"/>
        <v>0</v>
      </c>
      <c r="K592" s="94">
        <f t="shared" si="60"/>
        <v>1.0461475039997836E-3</v>
      </c>
      <c r="L592" s="94">
        <f t="shared" si="61"/>
        <v>7.9714477137697859E-3</v>
      </c>
      <c r="M592" s="92">
        <v>590</v>
      </c>
      <c r="N592" s="93">
        <f t="shared" si="58"/>
        <v>42036</v>
      </c>
      <c r="O592" s="94">
        <f>IF(N592&gt;$N$2,1,IF(C592=C593,1*O593,C592*O593/VLOOKUP(N592,Moeda!A$3:D$99,4,1)))</f>
        <v>1.0497548717946261</v>
      </c>
    </row>
    <row r="593" spans="1:15" ht="20.100000000000001" customHeight="1" x14ac:dyDescent="0.2">
      <c r="A593" s="95">
        <v>42064</v>
      </c>
      <c r="B593" s="100">
        <f>VLOOKUP($A593,[2]MENSAIS!$A$3:$G$1000,2,FALSE)</f>
        <v>0.12959999999999999</v>
      </c>
      <c r="C593" s="101">
        <f>VLOOKUP($A593,[2]MENSAIS!$A$3:$G$1000,3,FALSE)</f>
        <v>1.001296</v>
      </c>
      <c r="D593" s="100">
        <f>VLOOKUP($A593,[2]MENSAIS!$A$3:$G$1000,4,FALSE)</f>
        <v>1.002343503311165</v>
      </c>
      <c r="E593" s="101">
        <f>VLOOKUP($A593,[2]MENSAIS!$A$3:$G$1000,5,FALSE)</f>
        <v>1.0588957222268032</v>
      </c>
      <c r="F593" s="96">
        <f>VLOOKUP(A593,[2]MENSAIS!$A$2:$F$999,6,FALSE)</f>
        <v>0</v>
      </c>
      <c r="G593" s="93">
        <f t="shared" si="57"/>
        <v>42064</v>
      </c>
      <c r="H593" s="89">
        <f>VLOOKUP($A593,[2]MENSAIS!$A$3:$M$1000,8,FALSE)</f>
        <v>0</v>
      </c>
      <c r="I593" s="90">
        <f>VLOOKUP($A593,[2]MENSAIS!$A$3:$M$1000,9,FALSE)</f>
        <v>0</v>
      </c>
      <c r="J593" s="58">
        <f t="shared" ca="1" si="59"/>
        <v>0</v>
      </c>
      <c r="K593" s="94">
        <f t="shared" si="60"/>
        <v>2.3435033111649517E-3</v>
      </c>
      <c r="L593" s="94">
        <f t="shared" si="61"/>
        <v>9.0093822143373359E-3</v>
      </c>
      <c r="M593" s="92">
        <v>591</v>
      </c>
      <c r="N593" s="93">
        <f t="shared" si="58"/>
        <v>42064</v>
      </c>
      <c r="O593" s="94">
        <f>IF(N593&gt;$N$2,1,IF(C593=C594,1*O594,C593*O594/VLOOKUP(N593,Moeda!A$3:D$99,4,1)))</f>
        <v>1.0495785425994695</v>
      </c>
    </row>
    <row r="594" spans="1:15" ht="20.100000000000001" customHeight="1" x14ac:dyDescent="0.2">
      <c r="A594" s="95">
        <v>42095</v>
      </c>
      <c r="B594" s="100">
        <f>VLOOKUP($A594,[2]MENSAIS!$A$3:$G$1000,2,FALSE)</f>
        <v>0.10740000000000001</v>
      </c>
      <c r="C594" s="101">
        <f>VLOOKUP($A594,[2]MENSAIS!$A$3:$G$1000,3,FALSE)</f>
        <v>1.001074</v>
      </c>
      <c r="D594" s="100">
        <f>VLOOKUP($A594,[2]MENSAIS!$A$3:$G$1000,4,FALSE)</f>
        <v>1.0034200202337211</v>
      </c>
      <c r="E594" s="101">
        <f>VLOOKUP($A594,[2]MENSAIS!$A$3:$G$1000,5,FALSE)</f>
        <v>1.0575251696069925</v>
      </c>
      <c r="F594" s="96">
        <f>VLOOKUP(A594,[2]MENSAIS!$A$2:$F$999,6,FALSE)</f>
        <v>0</v>
      </c>
      <c r="G594" s="93">
        <f t="shared" si="57"/>
        <v>42095</v>
      </c>
      <c r="H594" s="89">
        <f>VLOOKUP($A594,[2]MENSAIS!$A$3:$M$1000,8,FALSE)</f>
        <v>0</v>
      </c>
      <c r="I594" s="90">
        <f>VLOOKUP($A594,[2]MENSAIS!$A$3:$M$1000,9,FALSE)</f>
        <v>0</v>
      </c>
      <c r="J594" s="58">
        <f t="shared" ca="1" si="59"/>
        <v>0</v>
      </c>
      <c r="K594" s="94">
        <f t="shared" si="60"/>
        <v>3.4200202337211216E-3</v>
      </c>
      <c r="L594" s="94">
        <f t="shared" si="61"/>
        <v>9.629638286861919E-3</v>
      </c>
      <c r="M594" s="92">
        <v>592</v>
      </c>
      <c r="N594" s="93">
        <f t="shared" si="58"/>
        <v>42095</v>
      </c>
      <c r="O594" s="94">
        <f>IF(N594&gt;$N$2,1,IF(C594=C595,1*O595,C594*O595/VLOOKUP(N594,Moeda!A$3:D$99,4,1)))</f>
        <v>1.048220049415427</v>
      </c>
    </row>
    <row r="595" spans="1:15" ht="20.100000000000001" customHeight="1" x14ac:dyDescent="0.2">
      <c r="A595" s="95">
        <v>42125</v>
      </c>
      <c r="B595" s="100">
        <f>VLOOKUP($A595,[2]MENSAIS!$A$3:$G$1000,2,FALSE)</f>
        <v>0.1153</v>
      </c>
      <c r="C595" s="101">
        <f>VLOOKUP($A595,[2]MENSAIS!$A$3:$G$1000,3,FALSE)</f>
        <v>1.001153</v>
      </c>
      <c r="D595" s="100">
        <f>VLOOKUP($A595,[2]MENSAIS!$A$3:$G$1000,4,FALSE)</f>
        <v>1.0045769635170505</v>
      </c>
      <c r="E595" s="101">
        <f>VLOOKUP($A595,[2]MENSAIS!$A$3:$G$1000,5,FALSE)</f>
        <v>1.0563906060960453</v>
      </c>
      <c r="F595" s="96">
        <f>VLOOKUP(A595,[2]MENSAIS!$A$2:$F$999,6,FALSE)</f>
        <v>0</v>
      </c>
      <c r="G595" s="93">
        <f t="shared" si="57"/>
        <v>42125</v>
      </c>
      <c r="H595" s="89">
        <f>VLOOKUP($A595,[2]MENSAIS!$A$3:$M$1000,8,FALSE)</f>
        <v>0</v>
      </c>
      <c r="I595" s="90">
        <f>VLOOKUP($A595,[2]MENSAIS!$A$3:$M$1000,9,FALSE)</f>
        <v>0</v>
      </c>
      <c r="J595" s="58">
        <f t="shared" ca="1" si="59"/>
        <v>0</v>
      </c>
      <c r="K595" s="94">
        <f t="shared" si="60"/>
        <v>4.576963517050503E-3</v>
      </c>
      <c r="L595" s="94">
        <f t="shared" si="61"/>
        <v>1.0183590371222184E-2</v>
      </c>
      <c r="M595" s="92">
        <v>593</v>
      </c>
      <c r="N595" s="93">
        <f t="shared" si="58"/>
        <v>42125</v>
      </c>
      <c r="O595" s="94">
        <f>IF(N595&gt;$N$2,1,IF(C595=C596,1*O596,C595*O596/VLOOKUP(N595,Moeda!A$3:D$99,4,1)))</f>
        <v>1.0470954688818479</v>
      </c>
    </row>
    <row r="596" spans="1:15" ht="20.100000000000001" customHeight="1" x14ac:dyDescent="0.2">
      <c r="A596" s="95">
        <v>42156</v>
      </c>
      <c r="B596" s="100">
        <f>VLOOKUP($A596,[2]MENSAIS!$A$3:$G$1000,2,FALSE)</f>
        <v>0.18129999999999999</v>
      </c>
      <c r="C596" s="101">
        <f>VLOOKUP($A596,[2]MENSAIS!$A$3:$G$1000,3,FALSE)</f>
        <v>1.0018130000000001</v>
      </c>
      <c r="D596" s="100">
        <f>VLOOKUP($A596,[2]MENSAIS!$A$3:$G$1000,4,FALSE)</f>
        <v>1.0063982615519069</v>
      </c>
      <c r="E596" s="101">
        <f>VLOOKUP($A596,[2]MENSAIS!$A$3:$G$1000,5,FALSE)</f>
        <v>1.0551739904850161</v>
      </c>
      <c r="F596" s="96">
        <f>VLOOKUP(A596,[2]MENSAIS!$A$2:$F$999,6,FALSE)</f>
        <v>0</v>
      </c>
      <c r="G596" s="93">
        <f t="shared" si="57"/>
        <v>42156</v>
      </c>
      <c r="H596" s="89">
        <f>VLOOKUP($A596,[2]MENSAIS!$A$3:$M$1000,8,FALSE)</f>
        <v>0</v>
      </c>
      <c r="I596" s="90">
        <f>VLOOKUP($A596,[2]MENSAIS!$A$3:$M$1000,9,FALSE)</f>
        <v>0</v>
      </c>
      <c r="J596" s="58">
        <f t="shared" ca="1" si="59"/>
        <v>0</v>
      </c>
      <c r="K596" s="94">
        <f t="shared" si="60"/>
        <v>6.3982615519069252E-3</v>
      </c>
      <c r="L596" s="94">
        <f t="shared" si="61"/>
        <v>1.1544684942067729E-2</v>
      </c>
      <c r="M596" s="92">
        <v>594</v>
      </c>
      <c r="N596" s="93">
        <f t="shared" si="58"/>
        <v>42156</v>
      </c>
      <c r="O596" s="94">
        <f>IF(N596&gt;$N$2,1,IF(C596=C597,1*O597,C596*O597/VLOOKUP(N596,Moeda!A$3:D$99,4,1)))</f>
        <v>1.0458895582212189</v>
      </c>
    </row>
    <row r="597" spans="1:15" ht="20.100000000000001" customHeight="1" x14ac:dyDescent="0.2">
      <c r="A597" s="95">
        <v>42186</v>
      </c>
      <c r="B597" s="100">
        <f>VLOOKUP($A597,[2]MENSAIS!$A$3:$G$1000,2,FALSE)</f>
        <v>0.23050000000000001</v>
      </c>
      <c r="C597" s="101">
        <f>VLOOKUP($A597,[2]MENSAIS!$A$3:$G$1000,3,FALSE)</f>
        <v>1.002305</v>
      </c>
      <c r="D597" s="100">
        <f>VLOOKUP($A597,[2]MENSAIS!$A$3:$G$1000,4,FALSE)</f>
        <v>1.0087180095447841</v>
      </c>
      <c r="E597" s="101">
        <f>VLOOKUP($A597,[2]MENSAIS!$A$3:$G$1000,5,FALSE)</f>
        <v>1.0532644220877709</v>
      </c>
      <c r="F597" s="96">
        <f>VLOOKUP(A597,[2]MENSAIS!$A$2:$F$999,6,FALSE)</f>
        <v>0</v>
      </c>
      <c r="G597" s="93">
        <f t="shared" si="57"/>
        <v>42186</v>
      </c>
      <c r="H597" s="89">
        <f>VLOOKUP($A597,[2]MENSAIS!$A$3:$M$1000,8,FALSE)</f>
        <v>0</v>
      </c>
      <c r="I597" s="90">
        <f>VLOOKUP($A597,[2]MENSAIS!$A$3:$M$1000,9,FALSE)</f>
        <v>0</v>
      </c>
      <c r="J597" s="58">
        <f t="shared" ca="1" si="59"/>
        <v>0</v>
      </c>
      <c r="K597" s="94">
        <f t="shared" si="60"/>
        <v>8.7180095447840777E-3</v>
      </c>
      <c r="L597" s="94">
        <f t="shared" si="61"/>
        <v>1.2808794970959436E-2</v>
      </c>
      <c r="M597" s="92">
        <v>595</v>
      </c>
      <c r="N597" s="93">
        <f t="shared" si="58"/>
        <v>42186</v>
      </c>
      <c r="O597" s="94">
        <f>IF(N597&gt;$N$2,1,IF(C597=C598,1*O598,C597*O598/VLOOKUP(N597,Moeda!A$3:D$99,4,1)))</f>
        <v>1.0439967920372553</v>
      </c>
    </row>
    <row r="598" spans="1:15" ht="20.100000000000001" customHeight="1" x14ac:dyDescent="0.2">
      <c r="A598" s="95">
        <v>42217</v>
      </c>
      <c r="B598" s="100">
        <f>VLOOKUP($A598,[2]MENSAIS!$A$3:$G$1000,2,FALSE)</f>
        <v>0.1867</v>
      </c>
      <c r="C598" s="101">
        <f>VLOOKUP($A598,[2]MENSAIS!$A$3:$G$1000,3,FALSE)</f>
        <v>1.0018670000000001</v>
      </c>
      <c r="D598" s="100">
        <f>VLOOKUP($A598,[2]MENSAIS!$A$3:$G$1000,4,FALSE)</f>
        <v>1.0106012860686042</v>
      </c>
      <c r="E598" s="101">
        <f>VLOOKUP($A598,[2]MENSAIS!$A$3:$G$1000,5,FALSE)</f>
        <v>1.0508422307459016</v>
      </c>
      <c r="F598" s="96">
        <f>VLOOKUP(A598,[2]MENSAIS!$A$2:$F$999,6,FALSE)</f>
        <v>0</v>
      </c>
      <c r="G598" s="93">
        <f t="shared" si="57"/>
        <v>42217</v>
      </c>
      <c r="H598" s="89">
        <f>VLOOKUP($A598,[2]MENSAIS!$A$3:$M$1000,8,FALSE)</f>
        <v>0</v>
      </c>
      <c r="I598" s="90">
        <f>VLOOKUP($A598,[2]MENSAIS!$A$3:$M$1000,9,FALSE)</f>
        <v>0</v>
      </c>
      <c r="J598" s="58">
        <f t="shared" ca="1" si="59"/>
        <v>0</v>
      </c>
      <c r="K598" s="94">
        <f t="shared" si="60"/>
        <v>1.0601286068604221E-2</v>
      </c>
      <c r="L598" s="94">
        <f t="shared" si="61"/>
        <v>1.408922727634998E-2</v>
      </c>
      <c r="M598" s="92">
        <v>596</v>
      </c>
      <c r="N598" s="93">
        <f t="shared" si="58"/>
        <v>42217</v>
      </c>
      <c r="O598" s="94">
        <f>IF(N598&gt;$N$2,1,IF(C598=C599,1*O599,C598*O599/VLOOKUP(N598,Moeda!A$3:D$99,4,1)))</f>
        <v>1.0415959134567374</v>
      </c>
    </row>
    <row r="599" spans="1:15" ht="20.100000000000001" customHeight="1" x14ac:dyDescent="0.2">
      <c r="A599" s="95">
        <v>42248</v>
      </c>
      <c r="B599" s="100">
        <f>VLOOKUP($A599,[2]MENSAIS!$A$3:$G$1000,2,FALSE)</f>
        <v>0.192</v>
      </c>
      <c r="C599" s="101">
        <f>VLOOKUP($A599,[2]MENSAIS!$A$3:$G$1000,3,FALSE)</f>
        <v>1.0019199999999999</v>
      </c>
      <c r="D599" s="100">
        <f>VLOOKUP($A599,[2]MENSAIS!$A$3:$G$1000,4,FALSE)</f>
        <v>1.0125416405378558</v>
      </c>
      <c r="E599" s="101">
        <f>VLOOKUP($A599,[2]MENSAIS!$A$3:$G$1000,5,FALSE)</f>
        <v>1.0488839643843959</v>
      </c>
      <c r="F599" s="96">
        <f>VLOOKUP(A599,[2]MENSAIS!$A$2:$F$999,6,FALSE)</f>
        <v>0</v>
      </c>
      <c r="G599" s="93">
        <f t="shared" si="57"/>
        <v>42248</v>
      </c>
      <c r="H599" s="89">
        <f>VLOOKUP($A599,[2]MENSAIS!$A$3:$M$1000,8,FALSE)</f>
        <v>0</v>
      </c>
      <c r="I599" s="90">
        <f>VLOOKUP($A599,[2]MENSAIS!$A$3:$M$1000,9,FALSE)</f>
        <v>0</v>
      </c>
      <c r="J599" s="58">
        <f t="shared" ca="1" si="59"/>
        <v>0</v>
      </c>
      <c r="K599" s="94">
        <f t="shared" si="60"/>
        <v>1.254164053785578E-2</v>
      </c>
      <c r="L599" s="94">
        <f t="shared" si="61"/>
        <v>1.5150052596803798E-2</v>
      </c>
      <c r="M599" s="92">
        <v>597</v>
      </c>
      <c r="N599" s="93">
        <f t="shared" si="58"/>
        <v>42248</v>
      </c>
      <c r="O599" s="94">
        <f>IF(N599&gt;$N$2,1,IF(C599=C600,1*O600,C599*O600/VLOOKUP(N599,Moeda!A$3:D$99,4,1)))</f>
        <v>1.0396548777998849</v>
      </c>
    </row>
    <row r="600" spans="1:15" ht="20.100000000000001" customHeight="1" x14ac:dyDescent="0.2">
      <c r="A600" s="95">
        <v>42278</v>
      </c>
      <c r="B600" s="100">
        <f>VLOOKUP($A600,[2]MENSAIS!$A$3:$G$1000,2,FALSE)</f>
        <v>0.17899999999999999</v>
      </c>
      <c r="C600" s="101">
        <f>VLOOKUP($A600,[2]MENSAIS!$A$3:$G$1000,3,FALSE)</f>
        <v>1.00179</v>
      </c>
      <c r="D600" s="100">
        <f>VLOOKUP($A600,[2]MENSAIS!$A$3:$G$1000,4,FALSE)</f>
        <v>1.0143540900744186</v>
      </c>
      <c r="E600" s="101">
        <f>VLOOKUP($A600,[2]MENSAIS!$A$3:$G$1000,5,FALSE)</f>
        <v>1.0468739663689677</v>
      </c>
      <c r="F600" s="96">
        <f>VLOOKUP(A600,[2]MENSAIS!$A$2:$F$999,6,FALSE)</f>
        <v>0</v>
      </c>
      <c r="G600" s="93">
        <f t="shared" si="57"/>
        <v>42278</v>
      </c>
      <c r="H600" s="89">
        <f>VLOOKUP($A600,[2]MENSAIS!$A$3:$M$1000,8,FALSE)</f>
        <v>0</v>
      </c>
      <c r="I600" s="90">
        <f>VLOOKUP($A600,[2]MENSAIS!$A$3:$M$1000,9,FALSE)</f>
        <v>0</v>
      </c>
      <c r="J600" s="58">
        <f t="shared" ca="1" si="59"/>
        <v>0</v>
      </c>
      <c r="K600" s="94">
        <f t="shared" si="60"/>
        <v>1.4354090074418568E-2</v>
      </c>
      <c r="L600" s="94">
        <f t="shared" si="61"/>
        <v>1.5912653856248848E-2</v>
      </c>
      <c r="M600" s="92">
        <v>598</v>
      </c>
      <c r="N600" s="93">
        <f t="shared" si="58"/>
        <v>42278</v>
      </c>
      <c r="O600" s="94">
        <f>IF(N600&gt;$N$2,1,IF(C600=C601,1*O601,C600*O601/VLOOKUP(N600,Moeda!A$3:D$99,4,1)))</f>
        <v>1.0376625656737912</v>
      </c>
    </row>
    <row r="601" spans="1:15" ht="20.100000000000001" customHeight="1" x14ac:dyDescent="0.2">
      <c r="A601" s="95">
        <v>42309</v>
      </c>
      <c r="B601" s="100">
        <f>VLOOKUP($A601,[2]MENSAIS!$A$3:$G$1000,2,FALSE)</f>
        <v>0.12970000000000001</v>
      </c>
      <c r="C601" s="101">
        <f>VLOOKUP($A601,[2]MENSAIS!$A$3:$G$1000,3,FALSE)</f>
        <v>1.0012970000000001</v>
      </c>
      <c r="D601" s="100">
        <f>VLOOKUP($A601,[2]MENSAIS!$A$3:$G$1000,4,FALSE)</f>
        <v>1.0156697073292451</v>
      </c>
      <c r="E601" s="101">
        <f>VLOOKUP($A601,[2]MENSAIS!$A$3:$G$1000,5,FALSE)</f>
        <v>1.0450034102645942</v>
      </c>
      <c r="F601" s="96">
        <f>VLOOKUP(A601,[2]MENSAIS!$A$2:$F$999,6,FALSE)</f>
        <v>0</v>
      </c>
      <c r="G601" s="93">
        <f t="shared" si="57"/>
        <v>42309</v>
      </c>
      <c r="H601" s="89">
        <f>VLOOKUP($A601,[2]MENSAIS!$A$3:$M$1000,8,FALSE)</f>
        <v>0</v>
      </c>
      <c r="I601" s="90">
        <f>VLOOKUP($A601,[2]MENSAIS!$A$3:$M$1000,9,FALSE)</f>
        <v>0</v>
      </c>
      <c r="J601" s="58">
        <f t="shared" ca="1" si="59"/>
        <v>0</v>
      </c>
      <c r="K601" s="94">
        <f t="shared" si="60"/>
        <v>1.5669707329245108E-2</v>
      </c>
      <c r="L601" s="94">
        <f t="shared" si="61"/>
        <v>1.6739207531063061E-2</v>
      </c>
      <c r="M601" s="92">
        <v>599</v>
      </c>
      <c r="N601" s="93">
        <f t="shared" si="58"/>
        <v>42309</v>
      </c>
      <c r="O601" s="94">
        <f>IF(N601&gt;$N$2,1,IF(C601=C602,1*O602,C601*O602/VLOOKUP(N601,Moeda!A$3:D$99,4,1)))</f>
        <v>1.0358084685151492</v>
      </c>
    </row>
    <row r="602" spans="1:15" ht="20.100000000000001" customHeight="1" x14ac:dyDescent="0.2">
      <c r="A602" s="95">
        <v>42339</v>
      </c>
      <c r="B602" s="100">
        <f>VLOOKUP($A602,[2]MENSAIS!$A$3:$G$1000,2,FALSE)</f>
        <v>0.22499999999999998</v>
      </c>
      <c r="C602" s="101">
        <f>VLOOKUP($A602,[2]MENSAIS!$A$3:$G$1000,3,FALSE)</f>
        <v>1.0022500000000001</v>
      </c>
      <c r="D602" s="100">
        <f>VLOOKUP($A602,[2]MENSAIS!$A$3:$G$1000,4,FALSE)</f>
        <v>1.0179549641707359</v>
      </c>
      <c r="E602" s="101">
        <f>VLOOKUP($A602,[2]MENSAIS!$A$3:$G$1000,5,FALSE)</f>
        <v>1.0436497964785614</v>
      </c>
      <c r="F602" s="96">
        <f>VLOOKUP(A602,[2]MENSAIS!$A$2:$F$999,6,FALSE)</f>
        <v>0</v>
      </c>
      <c r="G602" s="93">
        <f t="shared" si="57"/>
        <v>42339</v>
      </c>
      <c r="H602" s="89">
        <f>VLOOKUP($A602,[2]MENSAIS!$A$3:$M$1000,8,FALSE)</f>
        <v>0</v>
      </c>
      <c r="I602" s="90">
        <f>VLOOKUP($A602,[2]MENSAIS!$A$3:$M$1000,9,FALSE)</f>
        <v>0</v>
      </c>
      <c r="J602" s="58">
        <f t="shared" ca="1" si="59"/>
        <v>0</v>
      </c>
      <c r="K602" s="94">
        <f t="shared" si="60"/>
        <v>1.7954964170735943E-2</v>
      </c>
      <c r="L602" s="94">
        <f t="shared" si="61"/>
        <v>1.7954964170735943E-2</v>
      </c>
      <c r="M602" s="92">
        <v>600</v>
      </c>
      <c r="N602" s="93">
        <f t="shared" si="58"/>
        <v>42339</v>
      </c>
      <c r="O602" s="94">
        <f>IF(N602&gt;$N$2,1,IF(C602=C603,1*O603,C602*O603/VLOOKUP(N602,Moeda!A$3:D$99,4,1)))</f>
        <v>1.0344667651207875</v>
      </c>
    </row>
    <row r="603" spans="1:15" ht="20.100000000000001" customHeight="1" x14ac:dyDescent="0.2">
      <c r="A603" s="95">
        <v>42370</v>
      </c>
      <c r="B603" s="100">
        <f>VLOOKUP($A603,[2]MENSAIS!$A$3:$G$1000,2,FALSE)</f>
        <v>0.13200000000000001</v>
      </c>
      <c r="C603" s="101">
        <f>VLOOKUP($A603,[2]MENSAIS!$A$3:$G$1000,3,FALSE)</f>
        <v>1.00132</v>
      </c>
      <c r="D603" s="100">
        <f>VLOOKUP($A603,[2]MENSAIS!$A$3:$G$1000,4,FALSE)</f>
        <v>1.00132</v>
      </c>
      <c r="E603" s="101">
        <f>VLOOKUP($A603,[2]MENSAIS!$A$3:$G$1000,5,FALSE)</f>
        <v>1.0413068560524432</v>
      </c>
      <c r="F603" s="96">
        <f>VLOOKUP(A603,[2]MENSAIS!$A$2:$F$999,6,FALSE)</f>
        <v>0</v>
      </c>
      <c r="G603" s="93">
        <f t="shared" si="57"/>
        <v>42370</v>
      </c>
      <c r="H603" s="89">
        <f>VLOOKUP($A603,[2]MENSAIS!$A$3:$M$1000,8,FALSE)</f>
        <v>0</v>
      </c>
      <c r="I603" s="90">
        <f>VLOOKUP($A603,[2]MENSAIS!$A$3:$M$1000,9,FALSE)</f>
        <v>0</v>
      </c>
      <c r="J603" s="58">
        <f t="shared" ca="1" si="59"/>
        <v>0</v>
      </c>
      <c r="K603" s="94">
        <f t="shared" si="60"/>
        <v>1.3199999999999878E-3</v>
      </c>
      <c r="L603" s="94">
        <f t="shared" si="61"/>
        <v>1.8404505567553686E-2</v>
      </c>
      <c r="M603" s="92">
        <v>601</v>
      </c>
      <c r="N603" s="93">
        <f t="shared" si="58"/>
        <v>42370</v>
      </c>
      <c r="O603" s="94">
        <f>IF(N603&gt;$N$2,1,IF(C603=C604,1*O604,C603*O604/VLOOKUP(N603,Moeda!A$3:D$99,4,1)))</f>
        <v>1.0321444401304938</v>
      </c>
    </row>
    <row r="604" spans="1:15" ht="20.100000000000001" customHeight="1" x14ac:dyDescent="0.2">
      <c r="A604" s="95">
        <v>42401</v>
      </c>
      <c r="B604" s="100">
        <f>VLOOKUP($A604,[2]MENSAIS!$A$3:$G$1000,2,FALSE)</f>
        <v>9.5699999999999993E-2</v>
      </c>
      <c r="C604" s="101">
        <f>VLOOKUP($A604,[2]MENSAIS!$A$3:$G$1000,3,FALSE)</f>
        <v>1.0009570000000001</v>
      </c>
      <c r="D604" s="100">
        <f>VLOOKUP($A604,[2]MENSAIS!$A$3:$G$1000,4,FALSE)</f>
        <v>1.00227826324</v>
      </c>
      <c r="E604" s="101">
        <f>VLOOKUP($A604,[2]MENSAIS!$A$3:$G$1000,5,FALSE)</f>
        <v>1.0399341429837048</v>
      </c>
      <c r="F604" s="96">
        <f>VLOOKUP(A604,[2]MENSAIS!$A$2:$F$999,6,FALSE)</f>
        <v>0</v>
      </c>
      <c r="G604" s="93">
        <f t="shared" si="57"/>
        <v>42401</v>
      </c>
      <c r="H604" s="89">
        <f>VLOOKUP($A604,[2]MENSAIS!$A$3:$M$1000,8,FALSE)</f>
        <v>0</v>
      </c>
      <c r="I604" s="90">
        <f>VLOOKUP($A604,[2]MENSAIS!$A$3:$M$1000,9,FALSE)</f>
        <v>0</v>
      </c>
      <c r="J604" s="58">
        <f t="shared" ca="1" si="59"/>
        <v>0</v>
      </c>
      <c r="K604" s="94">
        <f t="shared" si="60"/>
        <v>2.2782632400000224E-3</v>
      </c>
      <c r="L604" s="94">
        <f t="shared" si="61"/>
        <v>1.9207891753567408E-2</v>
      </c>
      <c r="M604" s="92">
        <v>602</v>
      </c>
      <c r="N604" s="93">
        <f t="shared" si="58"/>
        <v>42401</v>
      </c>
      <c r="O604" s="94">
        <f>IF(N604&gt;$N$2,1,IF(C604=C605,1*O605,C604*O605/VLOOKUP(N604,Moeda!A$3:D$99,4,1)))</f>
        <v>1.0307838055072243</v>
      </c>
    </row>
    <row r="605" spans="1:15" ht="20.100000000000001" customHeight="1" x14ac:dyDescent="0.2">
      <c r="A605" s="95">
        <v>42430</v>
      </c>
      <c r="B605" s="100">
        <f>VLOOKUP($A605,[2]MENSAIS!$A$3:$G$1000,2,FALSE)</f>
        <v>0.21679999999999999</v>
      </c>
      <c r="C605" s="101">
        <f>VLOOKUP($A605,[2]MENSAIS!$A$3:$G$1000,3,FALSE)</f>
        <v>1.0021679999999999</v>
      </c>
      <c r="D605" s="100">
        <f>VLOOKUP($A605,[2]MENSAIS!$A$3:$G$1000,4,FALSE)</f>
        <v>1.0044512025147043</v>
      </c>
      <c r="E605" s="101">
        <f>VLOOKUP($A605,[2]MENSAIS!$A$3:$G$1000,5,FALSE)</f>
        <v>1.0389398775209171</v>
      </c>
      <c r="F605" s="96">
        <f>VLOOKUP(A605,[2]MENSAIS!$A$2:$F$999,6,FALSE)</f>
        <v>0</v>
      </c>
      <c r="G605" s="93">
        <f t="shared" si="57"/>
        <v>42430</v>
      </c>
      <c r="H605" s="89">
        <f>VLOOKUP($A605,[2]MENSAIS!$A$3:$M$1000,8,FALSE)</f>
        <v>0</v>
      </c>
      <c r="I605" s="90">
        <f>VLOOKUP($A605,[2]MENSAIS!$A$3:$M$1000,9,FALSE)</f>
        <v>0</v>
      </c>
      <c r="J605" s="58">
        <f t="shared" ca="1" si="59"/>
        <v>0</v>
      </c>
      <c r="K605" s="94">
        <f t="shared" si="60"/>
        <v>4.4512025147043222E-3</v>
      </c>
      <c r="L605" s="94">
        <f t="shared" si="61"/>
        <v>2.0095490706932617E-2</v>
      </c>
      <c r="M605" s="92">
        <v>603</v>
      </c>
      <c r="N605" s="93">
        <f t="shared" si="58"/>
        <v>42430</v>
      </c>
      <c r="O605" s="94">
        <f>IF(N605&gt;$N$2,1,IF(C605=C606,1*O606,C605*O606/VLOOKUP(N605,Moeda!A$3:D$99,4,1)))</f>
        <v>1.0297982885450865</v>
      </c>
    </row>
    <row r="606" spans="1:15" ht="20.100000000000001" customHeight="1" x14ac:dyDescent="0.2">
      <c r="A606" s="95">
        <v>42461</v>
      </c>
      <c r="B606" s="100">
        <f>VLOOKUP($A606,[2]MENSAIS!$A$3:$G$1000,2,FALSE)</f>
        <v>0.13040000000000002</v>
      </c>
      <c r="C606" s="101">
        <f>VLOOKUP($A606,[2]MENSAIS!$A$3:$G$1000,3,FALSE)</f>
        <v>1.001304</v>
      </c>
      <c r="D606" s="100">
        <f>VLOOKUP($A606,[2]MENSAIS!$A$3:$G$1000,4,FALSE)</f>
        <v>1.0057610068827834</v>
      </c>
      <c r="E606" s="101">
        <f>VLOOKUP($A606,[2]MENSAIS!$A$3:$G$1000,5,FALSE)</f>
        <v>1.0366923285526151</v>
      </c>
      <c r="F606" s="96">
        <f>VLOOKUP(A606,[2]MENSAIS!$A$2:$F$999,6,FALSE)</f>
        <v>0</v>
      </c>
      <c r="G606" s="93">
        <f t="shared" si="57"/>
        <v>42461</v>
      </c>
      <c r="H606" s="89">
        <f>VLOOKUP($A606,[2]MENSAIS!$A$3:$M$1000,8,FALSE)</f>
        <v>0</v>
      </c>
      <c r="I606" s="90">
        <f>VLOOKUP($A606,[2]MENSAIS!$A$3:$M$1000,9,FALSE)</f>
        <v>0</v>
      </c>
      <c r="J606" s="58">
        <f t="shared" ca="1" si="59"/>
        <v>0</v>
      </c>
      <c r="K606" s="94">
        <f t="shared" si="60"/>
        <v>5.7610068827833594E-3</v>
      </c>
      <c r="L606" s="94">
        <f t="shared" si="61"/>
        <v>2.0329860956147305E-2</v>
      </c>
      <c r="M606" s="92">
        <v>604</v>
      </c>
      <c r="N606" s="93">
        <f t="shared" si="58"/>
        <v>42461</v>
      </c>
      <c r="O606" s="94">
        <f>IF(N606&gt;$N$2,1,IF(C606=C607,1*O607,C606*O607/VLOOKUP(N606,Moeda!A$3:D$99,4,1)))</f>
        <v>1.0275705156671202</v>
      </c>
    </row>
    <row r="607" spans="1:15" ht="20.100000000000001" customHeight="1" x14ac:dyDescent="0.2">
      <c r="A607" s="95">
        <v>42491</v>
      </c>
      <c r="B607" s="100">
        <f>VLOOKUP($A607,[2]MENSAIS!$A$3:$G$1000,2,FALSE)</f>
        <v>0.15330000000000002</v>
      </c>
      <c r="C607" s="101">
        <f>VLOOKUP($A607,[2]MENSAIS!$A$3:$G$1000,3,FALSE)</f>
        <v>1.001533</v>
      </c>
      <c r="D607" s="100">
        <f>VLOOKUP($A607,[2]MENSAIS!$A$3:$G$1000,4,FALSE)</f>
        <v>1.0073028385063347</v>
      </c>
      <c r="E607" s="101">
        <f>VLOOKUP($A607,[2]MENSAIS!$A$3:$G$1000,5,FALSE)</f>
        <v>1.0353422422686966</v>
      </c>
      <c r="F607" s="96">
        <f>VLOOKUP(A607,[2]MENSAIS!$A$2:$F$999,6,FALSE)</f>
        <v>0</v>
      </c>
      <c r="G607" s="93">
        <f t="shared" si="57"/>
        <v>42491</v>
      </c>
      <c r="H607" s="89">
        <f>VLOOKUP($A607,[2]MENSAIS!$A$3:$M$1000,8,FALSE)</f>
        <v>0</v>
      </c>
      <c r="I607" s="90">
        <f>VLOOKUP($A607,[2]MENSAIS!$A$3:$M$1000,9,FALSE)</f>
        <v>0</v>
      </c>
      <c r="J607" s="58">
        <f t="shared" ca="1" si="59"/>
        <v>0</v>
      </c>
      <c r="K607" s="94">
        <f t="shared" si="60"/>
        <v>7.3028385063347301E-3</v>
      </c>
      <c r="L607" s="94">
        <f t="shared" si="61"/>
        <v>2.0717139770837889E-2</v>
      </c>
      <c r="M607" s="92">
        <v>605</v>
      </c>
      <c r="N607" s="93">
        <f t="shared" si="58"/>
        <v>42491</v>
      </c>
      <c r="O607" s="94">
        <f>IF(N607&gt;$N$2,1,IF(C607=C608,1*O608,C607*O608/VLOOKUP(N607,Moeda!A$3:D$99,4,1)))</f>
        <v>1.0262323087365277</v>
      </c>
    </row>
    <row r="608" spans="1:15" ht="20.100000000000001" customHeight="1" x14ac:dyDescent="0.2">
      <c r="A608" s="95">
        <v>42522</v>
      </c>
      <c r="B608" s="100">
        <f>VLOOKUP($A608,[2]MENSAIS!$A$3:$G$1000,2,FALSE)</f>
        <v>0.20430000000000001</v>
      </c>
      <c r="C608" s="101">
        <f>VLOOKUP($A608,[2]MENSAIS!$A$3:$G$1000,3,FALSE)</f>
        <v>1.002043</v>
      </c>
      <c r="D608" s="100">
        <f>VLOOKUP($A608,[2]MENSAIS!$A$3:$G$1000,4,FALSE)</f>
        <v>1.0093607582054032</v>
      </c>
      <c r="E608" s="101">
        <f>VLOOKUP($A608,[2]MENSAIS!$A$3:$G$1000,5,FALSE)</f>
        <v>1.0337574920334094</v>
      </c>
      <c r="F608" s="96">
        <f>VLOOKUP(A608,[2]MENSAIS!$A$2:$F$999,6,FALSE)</f>
        <v>0</v>
      </c>
      <c r="G608" s="93">
        <f t="shared" si="57"/>
        <v>42522</v>
      </c>
      <c r="H608" s="89">
        <f>VLOOKUP($A608,[2]MENSAIS!$A$3:$M$1000,8,FALSE)</f>
        <v>0</v>
      </c>
      <c r="I608" s="90">
        <f>VLOOKUP($A608,[2]MENSAIS!$A$3:$M$1000,9,FALSE)</f>
        <v>0</v>
      </c>
      <c r="J608" s="58">
        <f t="shared" ca="1" si="59"/>
        <v>0</v>
      </c>
      <c r="K608" s="94">
        <f t="shared" si="60"/>
        <v>9.3607582054031635E-3</v>
      </c>
      <c r="L608" s="94">
        <f t="shared" si="61"/>
        <v>2.0951479854413257E-2</v>
      </c>
      <c r="M608" s="92">
        <v>606</v>
      </c>
      <c r="N608" s="93">
        <f t="shared" si="58"/>
        <v>42522</v>
      </c>
      <c r="O608" s="94">
        <f>IF(N608&gt;$N$2,1,IF(C608=C609,1*O609,C608*O609/VLOOKUP(N608,Moeda!A$3:D$99,4,1)))</f>
        <v>1.0246615026529606</v>
      </c>
    </row>
    <row r="609" spans="1:15" ht="20.100000000000001" customHeight="1" x14ac:dyDescent="0.2">
      <c r="A609" s="95">
        <v>42552</v>
      </c>
      <c r="B609" s="100">
        <f>VLOOKUP($A609,[2]MENSAIS!$A$3:$G$1000,2,FALSE)</f>
        <v>0.16209999999999999</v>
      </c>
      <c r="C609" s="101">
        <f>VLOOKUP($A609,[2]MENSAIS!$A$3:$G$1000,3,FALSE)</f>
        <v>1.0016210000000001</v>
      </c>
      <c r="D609" s="100">
        <f>VLOOKUP($A609,[2]MENSAIS!$A$3:$G$1000,4,FALSE)</f>
        <v>1.0109969319944543</v>
      </c>
      <c r="E609" s="101">
        <f>VLOOKUP($A609,[2]MENSAIS!$A$3:$G$1000,5,FALSE)</f>
        <v>1.0316498314278024</v>
      </c>
      <c r="F609" s="96">
        <f>VLOOKUP(A609,[2]MENSAIS!$A$2:$F$999,6,FALSE)</f>
        <v>0</v>
      </c>
      <c r="G609" s="93">
        <f t="shared" si="57"/>
        <v>42552</v>
      </c>
      <c r="H609" s="89">
        <f>VLOOKUP($A609,[2]MENSAIS!$A$3:$M$1000,8,FALSE)</f>
        <v>0</v>
      </c>
      <c r="I609" s="90">
        <f>VLOOKUP($A609,[2]MENSAIS!$A$3:$M$1000,9,FALSE)</f>
        <v>0</v>
      </c>
      <c r="J609" s="58">
        <f t="shared" ca="1" si="59"/>
        <v>0</v>
      </c>
      <c r="K609" s="94">
        <f t="shared" si="60"/>
        <v>1.0996931994454284E-2</v>
      </c>
      <c r="L609" s="94">
        <f t="shared" si="61"/>
        <v>2.0254754992998558E-2</v>
      </c>
      <c r="M609" s="92">
        <v>607</v>
      </c>
      <c r="N609" s="93">
        <f t="shared" si="58"/>
        <v>42552</v>
      </c>
      <c r="O609" s="94">
        <f>IF(N609&gt;$N$2,1,IF(C609=C610,1*O610,C609*O610/VLOOKUP(N609,Moeda!A$3:D$99,4,1)))</f>
        <v>1.0225723872657766</v>
      </c>
    </row>
    <row r="610" spans="1:15" ht="20.100000000000001" customHeight="1" x14ac:dyDescent="0.2">
      <c r="A610" s="95">
        <v>42583</v>
      </c>
      <c r="B610" s="100">
        <f>VLOOKUP($A610,[2]MENSAIS!$A$3:$G$1000,2,FALSE)</f>
        <v>0.2545</v>
      </c>
      <c r="C610" s="101">
        <f>VLOOKUP($A610,[2]MENSAIS!$A$3:$G$1000,3,FALSE)</f>
        <v>1.002545</v>
      </c>
      <c r="D610" s="100">
        <f>VLOOKUP($A610,[2]MENSAIS!$A$3:$G$1000,4,FALSE)</f>
        <v>1.0135699191863803</v>
      </c>
      <c r="E610" s="101">
        <f>VLOOKUP($A610,[2]MENSAIS!$A$3:$G$1000,5,FALSE)</f>
        <v>1.0299802334693484</v>
      </c>
      <c r="F610" s="96">
        <f>VLOOKUP(A610,[2]MENSAIS!$A$2:$F$999,6,FALSE)</f>
        <v>0</v>
      </c>
      <c r="G610" s="93">
        <f t="shared" si="57"/>
        <v>42583</v>
      </c>
      <c r="H610" s="89">
        <f>VLOOKUP($A610,[2]MENSAIS!$A$3:$M$1000,8,FALSE)</f>
        <v>0</v>
      </c>
      <c r="I610" s="90">
        <f>VLOOKUP($A610,[2]MENSAIS!$A$3:$M$1000,9,FALSE)</f>
        <v>0</v>
      </c>
      <c r="J610" s="58">
        <f t="shared" ca="1" si="59"/>
        <v>0</v>
      </c>
      <c r="K610" s="94">
        <f t="shared" si="60"/>
        <v>1.3569919186380286E-2</v>
      </c>
      <c r="L610" s="94">
        <f t="shared" si="61"/>
        <v>2.0945198658560038E-2</v>
      </c>
      <c r="M610" s="92">
        <v>608</v>
      </c>
      <c r="N610" s="93">
        <f t="shared" si="58"/>
        <v>42583</v>
      </c>
      <c r="O610" s="94">
        <f>IF(N610&gt;$N$2,1,IF(C610=C611,1*O611,C610*O611/VLOOKUP(N610,Moeda!A$3:D$99,4,1)))</f>
        <v>1.0209174800306469</v>
      </c>
    </row>
    <row r="611" spans="1:15" ht="20.100000000000001" customHeight="1" x14ac:dyDescent="0.2">
      <c r="A611" s="95">
        <v>42614</v>
      </c>
      <c r="B611" s="100">
        <f>VLOOKUP($A611,[2]MENSAIS!$A$3:$G$1000,2,FALSE)</f>
        <v>0.1575</v>
      </c>
      <c r="C611" s="101">
        <f>VLOOKUP($A611,[2]MENSAIS!$A$3:$G$1000,3,FALSE)</f>
        <v>1.0015750000000001</v>
      </c>
      <c r="D611" s="100">
        <f>VLOOKUP($A611,[2]MENSAIS!$A$3:$G$1000,4,FALSE)</f>
        <v>1.0151662918090989</v>
      </c>
      <c r="E611" s="101">
        <f>VLOOKUP($A611,[2]MENSAIS!$A$3:$G$1000,5,FALSE)</f>
        <v>1.0273655880477668</v>
      </c>
      <c r="F611" s="96">
        <f>VLOOKUP(A611,[2]MENSAIS!$A$2:$F$999,6,FALSE)</f>
        <v>0</v>
      </c>
      <c r="G611" s="93">
        <f t="shared" si="57"/>
        <v>42614</v>
      </c>
      <c r="H611" s="89">
        <f>VLOOKUP($A611,[2]MENSAIS!$A$3:$M$1000,8,FALSE)</f>
        <v>0</v>
      </c>
      <c r="I611" s="90">
        <f>VLOOKUP($A611,[2]MENSAIS!$A$3:$M$1000,9,FALSE)</f>
        <v>0</v>
      </c>
      <c r="J611" s="58">
        <f t="shared" ca="1" si="59"/>
        <v>0</v>
      </c>
      <c r="K611" s="94">
        <f t="shared" si="60"/>
        <v>1.5166291809098897E-2</v>
      </c>
      <c r="L611" s="94">
        <f t="shared" si="61"/>
        <v>2.0593647543165172E-2</v>
      </c>
      <c r="M611" s="92">
        <v>609</v>
      </c>
      <c r="N611" s="93">
        <f t="shared" si="58"/>
        <v>42614</v>
      </c>
      <c r="O611" s="94">
        <f>IF(N611&gt;$N$2,1,IF(C611=C612,1*O612,C611*O612/VLOOKUP(N611,Moeda!A$3:D$99,4,1)))</f>
        <v>1.0183258407658977</v>
      </c>
    </row>
    <row r="612" spans="1:15" ht="20.100000000000001" customHeight="1" x14ac:dyDescent="0.2">
      <c r="A612" s="95">
        <v>42644</v>
      </c>
      <c r="B612" s="100">
        <f>VLOOKUP($A612,[2]MENSAIS!$A$3:$G$1000,2,FALSE)</f>
        <v>0.16009999999999999</v>
      </c>
      <c r="C612" s="101">
        <f>VLOOKUP($A612,[2]MENSAIS!$A$3:$G$1000,3,FALSE)</f>
        <v>1.001601</v>
      </c>
      <c r="D612" s="100">
        <f>VLOOKUP($A612,[2]MENSAIS!$A$3:$G$1000,4,FALSE)</f>
        <v>1.0167915730422852</v>
      </c>
      <c r="E612" s="101">
        <f>VLOOKUP($A612,[2]MENSAIS!$A$3:$G$1000,5,FALSE)</f>
        <v>1.0257500317477639</v>
      </c>
      <c r="F612" s="96">
        <f>VLOOKUP(A612,[2]MENSAIS!$A$2:$F$999,6,FALSE)</f>
        <v>0</v>
      </c>
      <c r="G612" s="93">
        <f t="shared" si="57"/>
        <v>42644</v>
      </c>
      <c r="H612" s="89">
        <f>VLOOKUP($A612,[2]MENSAIS!$A$3:$M$1000,8,FALSE)</f>
        <v>0</v>
      </c>
      <c r="I612" s="90">
        <f>VLOOKUP($A612,[2]MENSAIS!$A$3:$M$1000,9,FALSE)</f>
        <v>0</v>
      </c>
      <c r="J612" s="58">
        <f t="shared" ca="1" si="59"/>
        <v>0</v>
      </c>
      <c r="K612" s="94">
        <f t="shared" si="60"/>
        <v>1.6791573042285179E-2</v>
      </c>
      <c r="L612" s="94">
        <f t="shared" si="61"/>
        <v>2.0401100003874406E-2</v>
      </c>
      <c r="M612" s="92">
        <v>610</v>
      </c>
      <c r="N612" s="93">
        <f t="shared" si="58"/>
        <v>42644</v>
      </c>
      <c r="O612" s="94">
        <f>IF(N612&gt;$N$2,1,IF(C612=C613,1*O613,C612*O613/VLOOKUP(N612,Moeda!A$3:D$99,4,1)))</f>
        <v>1.0167244996789033</v>
      </c>
    </row>
    <row r="613" spans="1:15" ht="20.100000000000001" customHeight="1" x14ac:dyDescent="0.2">
      <c r="A613" s="95">
        <v>42675</v>
      </c>
      <c r="B613" s="100">
        <f>VLOOKUP($A613,[2]MENSAIS!$A$3:$G$1000,2,FALSE)</f>
        <v>0.14280000000000001</v>
      </c>
      <c r="C613" s="101">
        <f>VLOOKUP($A613,[2]MENSAIS!$A$3:$G$1000,3,FALSE)</f>
        <v>1.001428</v>
      </c>
      <c r="D613" s="100">
        <f>VLOOKUP($A613,[2]MENSAIS!$A$3:$G$1000,4,FALSE)</f>
        <v>1.0182435514085895</v>
      </c>
      <c r="E613" s="101">
        <f>VLOOKUP($A613,[2]MENSAIS!$A$3:$G$1000,5,FALSE)</f>
        <v>1.0241104309478164</v>
      </c>
      <c r="F613" s="96">
        <f>VLOOKUP(A613,[2]MENSAIS!$A$2:$F$999,6,FALSE)</f>
        <v>0</v>
      </c>
      <c r="G613" s="93">
        <f t="shared" si="57"/>
        <v>42675</v>
      </c>
      <c r="H613" s="89">
        <f>VLOOKUP($A613,[2]MENSAIS!$A$3:$M$1000,8,FALSE)</f>
        <v>0</v>
      </c>
      <c r="I613" s="90">
        <f>VLOOKUP($A613,[2]MENSAIS!$A$3:$M$1000,9,FALSE)</f>
        <v>0</v>
      </c>
      <c r="J613" s="58">
        <f t="shared" ca="1" si="59"/>
        <v>0</v>
      </c>
      <c r="K613" s="94">
        <f t="shared" si="60"/>
        <v>1.8243551408589465E-2</v>
      </c>
      <c r="L613" s="94">
        <f t="shared" si="61"/>
        <v>2.053459939925939E-2</v>
      </c>
      <c r="M613" s="92">
        <v>611</v>
      </c>
      <c r="N613" s="93">
        <f t="shared" si="58"/>
        <v>42675</v>
      </c>
      <c r="O613" s="94">
        <f>IF(N613&gt;$N$2,1,IF(C613=C614,1*O614,C613*O614/VLOOKUP(N613,Moeda!A$3:D$99,4,1)))</f>
        <v>1.0150993256585241</v>
      </c>
    </row>
    <row r="614" spans="1:15" ht="20.100000000000001" customHeight="1" x14ac:dyDescent="0.2">
      <c r="A614" s="95">
        <v>42705</v>
      </c>
      <c r="B614" s="100">
        <f>VLOOKUP($A614,[2]MENSAIS!$A$3:$G$1000,2,FALSE)</f>
        <v>0.18490000000000001</v>
      </c>
      <c r="C614" s="101">
        <f>VLOOKUP($A614,[2]MENSAIS!$A$3:$G$1000,3,FALSE)</f>
        <v>1.001849</v>
      </c>
      <c r="D614" s="100">
        <f>VLOOKUP($A614,[2]MENSAIS!$A$3:$G$1000,4,FALSE)</f>
        <v>1.0201262837351439</v>
      </c>
      <c r="E614" s="101">
        <f>VLOOKUP($A614,[2]MENSAIS!$A$3:$G$1000,5,FALSE)</f>
        <v>1.0226500866241173</v>
      </c>
      <c r="F614" s="96">
        <f>VLOOKUP(A614,[2]MENSAIS!$A$2:$F$999,6,FALSE)</f>
        <v>0</v>
      </c>
      <c r="G614" s="93">
        <f t="shared" si="57"/>
        <v>42705</v>
      </c>
      <c r="H614" s="89">
        <f>VLOOKUP($A614,[2]MENSAIS!$A$3:$M$1000,8,FALSE)</f>
        <v>0</v>
      </c>
      <c r="I614" s="90">
        <f>VLOOKUP($A614,[2]MENSAIS!$A$3:$M$1000,9,FALSE)</f>
        <v>0</v>
      </c>
      <c r="J614" s="58">
        <f t="shared" ca="1" si="59"/>
        <v>0</v>
      </c>
      <c r="K614" s="94">
        <f t="shared" si="60"/>
        <v>2.0126283735143913E-2</v>
      </c>
      <c r="L614" s="94">
        <f t="shared" si="61"/>
        <v>2.0126283735143913E-2</v>
      </c>
      <c r="M614" s="92">
        <v>612</v>
      </c>
      <c r="N614" s="93">
        <f t="shared" si="58"/>
        <v>42705</v>
      </c>
      <c r="O614" s="94">
        <f>IF(N614&gt;$N$2,1,IF(C614=C615,1*O615,C614*O615/VLOOKUP(N614,Moeda!A$3:D$99,4,1)))</f>
        <v>1.0136518308440787</v>
      </c>
    </row>
    <row r="615" spans="1:15" ht="20.100000000000001" customHeight="1" x14ac:dyDescent="0.2">
      <c r="A615" s="95">
        <v>42736</v>
      </c>
      <c r="B615" s="100">
        <f>VLOOKUP($A615,[2]MENSAIS!$A$3:$G$1000,2,FALSE)</f>
        <v>0.16999999999999998</v>
      </c>
      <c r="C615" s="101">
        <f>VLOOKUP($A615,[2]MENSAIS!$A$3:$G$1000,3,FALSE)</f>
        <v>1.0017</v>
      </c>
      <c r="D615" s="100">
        <f>VLOOKUP($A615,[2]MENSAIS!$A$3:$G$1000,4,FALSE)</f>
        <v>1.0017</v>
      </c>
      <c r="E615" s="101">
        <f>VLOOKUP($A615,[2]MENSAIS!$A$3:$G$1000,5,FALSE)</f>
        <v>1.0207626963984766</v>
      </c>
      <c r="F615" s="96">
        <f>VLOOKUP(A615,[2]MENSAIS!$A$2:$F$999,6,FALSE)</f>
        <v>0</v>
      </c>
      <c r="G615" s="93">
        <f t="shared" si="57"/>
        <v>42736</v>
      </c>
      <c r="H615" s="89" t="str">
        <f>VLOOKUP($A615,[2]MENSAIS!$A$3:$M$1000,8,FALSE)</f>
        <v>Confere PjeCalc (9 casas)</v>
      </c>
      <c r="I615" s="90">
        <f>VLOOKUP($A615,[2]MENSAIS!$A$3:$M$1000,9,FALSE)</f>
        <v>0</v>
      </c>
      <c r="J615" s="58">
        <f t="shared" ca="1" si="59"/>
        <v>0</v>
      </c>
      <c r="K615" s="94">
        <f t="shared" si="60"/>
        <v>1.7000000000000348E-3</v>
      </c>
      <c r="L615" s="94">
        <f t="shared" si="61"/>
        <v>2.0513420702166885E-2</v>
      </c>
      <c r="M615" s="92">
        <v>613</v>
      </c>
      <c r="N615" s="93">
        <f t="shared" si="58"/>
        <v>42736</v>
      </c>
      <c r="O615" s="94">
        <f>IF(N615&gt;$N$2,1,IF(C615=C616,1*O616,C615*O616/VLOOKUP(N615,Moeda!A$3:D$99,4,1)))</f>
        <v>1.0117810476869056</v>
      </c>
    </row>
    <row r="616" spans="1:15" ht="20.100000000000001" customHeight="1" x14ac:dyDescent="0.2">
      <c r="A616" s="95">
        <v>42767</v>
      </c>
      <c r="B616" s="100">
        <f>VLOOKUP($A616,[2]MENSAIS!$A$3:$G$1000,2,FALSE)</f>
        <v>3.0200000000000001E-2</v>
      </c>
      <c r="C616" s="101">
        <f>VLOOKUP($A616,[2]MENSAIS!$A$3:$G$1000,3,FALSE)</f>
        <v>1.000302</v>
      </c>
      <c r="D616" s="100">
        <f>VLOOKUP($A616,[2]MENSAIS!$A$3:$G$1000,4,FALSE)</f>
        <v>1.0020025134000001</v>
      </c>
      <c r="E616" s="101">
        <f>VLOOKUP($A616,[2]MENSAIS!$A$3:$G$1000,5,FALSE)</f>
        <v>1.0190303448122957</v>
      </c>
      <c r="F616" s="96">
        <f>VLOOKUP(A616,[2]MENSAIS!$A$2:$F$999,6,FALSE)</f>
        <v>0</v>
      </c>
      <c r="G616" s="93">
        <f t="shared" si="57"/>
        <v>42767</v>
      </c>
      <c r="H616" s="89">
        <f>VLOOKUP($A616,[2]MENSAIS!$A$3:$M$1000,8,FALSE)</f>
        <v>0</v>
      </c>
      <c r="I616" s="90">
        <f>VLOOKUP($A616,[2]MENSAIS!$A$3:$M$1000,9,FALSE)</f>
        <v>0</v>
      </c>
      <c r="J616" s="58">
        <f t="shared" ca="1" si="59"/>
        <v>0</v>
      </c>
      <c r="K616" s="94">
        <f t="shared" si="60"/>
        <v>2.0025134000001277E-3</v>
      </c>
      <c r="L616" s="94">
        <f t="shared" si="61"/>
        <v>1.984562349353558E-2</v>
      </c>
      <c r="M616" s="92">
        <v>614</v>
      </c>
      <c r="N616" s="93">
        <f t="shared" si="58"/>
        <v>42767</v>
      </c>
      <c r="O616" s="94">
        <f>IF(N616&gt;$N$2,1,IF(C616=C617,1*O617,C616*O617/VLOOKUP(N616,Moeda!A$3:D$99,4,1)))</f>
        <v>1.0100639389906214</v>
      </c>
    </row>
    <row r="617" spans="1:15" ht="20.100000000000001" customHeight="1" x14ac:dyDescent="0.2">
      <c r="A617" s="95">
        <v>42795</v>
      </c>
      <c r="B617" s="100">
        <f>VLOOKUP($A617,[2]MENSAIS!$A$3:$G$1000,2,FALSE)</f>
        <v>0.15190000000000001</v>
      </c>
      <c r="C617" s="101">
        <f>VLOOKUP($A617,[2]MENSAIS!$A$3:$G$1000,3,FALSE)</f>
        <v>1.001519</v>
      </c>
      <c r="D617" s="100">
        <f>VLOOKUP($A617,[2]MENSAIS!$A$3:$G$1000,4,FALSE)</f>
        <v>1.0035245552178549</v>
      </c>
      <c r="E617" s="101">
        <f>VLOOKUP($A617,[2]MENSAIS!$A$3:$G$1000,5,FALSE)</f>
        <v>1.0187226905597466</v>
      </c>
      <c r="F617" s="96">
        <f>VLOOKUP(A617,[2]MENSAIS!$A$2:$F$999,6,FALSE)</f>
        <v>0</v>
      </c>
      <c r="G617" s="93">
        <f t="shared" si="57"/>
        <v>42795</v>
      </c>
      <c r="H617" s="89">
        <f>VLOOKUP($A617,[2]MENSAIS!$A$3:$M$1000,8,FALSE)</f>
        <v>0</v>
      </c>
      <c r="I617" s="90">
        <f>VLOOKUP($A617,[2]MENSAIS!$A$3:$M$1000,9,FALSE)</f>
        <v>0</v>
      </c>
      <c r="J617" s="58">
        <f t="shared" ca="1" si="59"/>
        <v>0</v>
      </c>
      <c r="K617" s="94">
        <f t="shared" si="60"/>
        <v>3.5245552178548856E-3</v>
      </c>
      <c r="L617" s="94">
        <f t="shared" si="61"/>
        <v>1.9185175535062271E-2</v>
      </c>
      <c r="M617" s="92">
        <v>615</v>
      </c>
      <c r="N617" s="93">
        <f t="shared" si="58"/>
        <v>42795</v>
      </c>
      <c r="O617" s="94">
        <f>IF(N617&gt;$N$2,1,IF(C617=C618,1*O618,C617*O618/VLOOKUP(N617,Moeda!A$3:D$99,4,1)))</f>
        <v>1.0097589917751053</v>
      </c>
    </row>
    <row r="618" spans="1:15" ht="20.100000000000001" customHeight="1" x14ac:dyDescent="0.2">
      <c r="A618" s="95">
        <v>42826</v>
      </c>
      <c r="B618" s="100">
        <f>VLOOKUP($A618,[2]MENSAIS!$A$3:$G$1000,2,FALSE)</f>
        <v>0</v>
      </c>
      <c r="C618" s="101">
        <f>VLOOKUP($A618,[2]MENSAIS!$A$3:$G$1000,3,FALSE)</f>
        <v>1</v>
      </c>
      <c r="D618" s="100">
        <f>VLOOKUP($A618,[2]MENSAIS!$A$3:$G$1000,4,FALSE)</f>
        <v>1.0035245552178549</v>
      </c>
      <c r="E618" s="101">
        <f>VLOOKUP($A618,[2]MENSAIS!$A$3:$G$1000,5,FALSE)</f>
        <v>1.0171775977887054</v>
      </c>
      <c r="F618" s="96">
        <f>VLOOKUP(A618,[2]MENSAIS!$A$2:$F$999,6,FALSE)</f>
        <v>0</v>
      </c>
      <c r="G618" s="93">
        <f t="shared" si="57"/>
        <v>42826</v>
      </c>
      <c r="H618" s="89">
        <f>VLOOKUP($A618,[2]MENSAIS!$A$3:$M$1000,8,FALSE)</f>
        <v>0</v>
      </c>
      <c r="I618" s="90">
        <f>VLOOKUP($A618,[2]MENSAIS!$A$3:$M$1000,9,FALSE)</f>
        <v>0</v>
      </c>
      <c r="J618" s="58">
        <f t="shared" ca="1" si="59"/>
        <v>0</v>
      </c>
      <c r="K618" s="94">
        <f t="shared" si="60"/>
        <v>3.5245552178548856E-3</v>
      </c>
      <c r="L618" s="94">
        <f t="shared" si="61"/>
        <v>1.7857888848004544E-2</v>
      </c>
      <c r="M618" s="92">
        <v>616</v>
      </c>
      <c r="N618" s="93">
        <f t="shared" si="58"/>
        <v>42826</v>
      </c>
      <c r="O618" s="94">
        <f>IF(N618&gt;$N$2,1,IF(C618=C619,1*O619,C618*O619/VLOOKUP(N618,Moeda!A$3:D$99,4,1)))</f>
        <v>1.0082274942113982</v>
      </c>
    </row>
    <row r="619" spans="1:15" ht="20.100000000000001" customHeight="1" x14ac:dyDescent="0.2">
      <c r="A619" s="95">
        <v>42856</v>
      </c>
      <c r="B619" s="100">
        <f>VLOOKUP($A619,[2]MENSAIS!$A$3:$G$1000,2,FALSE)</f>
        <v>7.640000000000001E-2</v>
      </c>
      <c r="C619" s="101">
        <f>VLOOKUP($A619,[2]MENSAIS!$A$3:$G$1000,3,FALSE)</f>
        <v>1.000764</v>
      </c>
      <c r="D619" s="100">
        <f>VLOOKUP($A619,[2]MENSAIS!$A$3:$G$1000,4,FALSE)</f>
        <v>1.0042912479780413</v>
      </c>
      <c r="E619" s="101">
        <f>VLOOKUP($A619,[2]MENSAIS!$A$3:$G$1000,5,FALSE)</f>
        <v>1.0171775977887054</v>
      </c>
      <c r="F619" s="96">
        <f>VLOOKUP(A619,[2]MENSAIS!$A$2:$F$999,6,FALSE)</f>
        <v>0</v>
      </c>
      <c r="G619" s="93">
        <f t="shared" si="57"/>
        <v>42856</v>
      </c>
      <c r="H619" s="89">
        <f>VLOOKUP($A619,[2]MENSAIS!$A$3:$M$1000,8,FALSE)</f>
        <v>0</v>
      </c>
      <c r="I619" s="90">
        <f>VLOOKUP($A619,[2]MENSAIS!$A$3:$M$1000,9,FALSE)</f>
        <v>0</v>
      </c>
      <c r="J619" s="58">
        <f t="shared" ca="1" si="59"/>
        <v>0</v>
      </c>
      <c r="K619" s="94">
        <f t="shared" ref="K619:K682" si="62">D619-1</f>
        <v>4.2912479780412571E-3</v>
      </c>
      <c r="L619" s="94">
        <f t="shared" ref="L619:L682" si="63">PRODUCT(C608:C619)-1</f>
        <v>1.7076354224059065E-2</v>
      </c>
      <c r="M619" s="92">
        <v>617</v>
      </c>
      <c r="N619" s="93">
        <f t="shared" si="58"/>
        <v>42856</v>
      </c>
      <c r="O619" s="94">
        <f>IF(N619&gt;$N$2,1,IF(C619=C620,1*O620,C619*O620/VLOOKUP(N619,Moeda!A$3:D$99,4,1)))</f>
        <v>1.0082274942113982</v>
      </c>
    </row>
    <row r="620" spans="1:15" ht="20.100000000000001" customHeight="1" x14ac:dyDescent="0.2">
      <c r="A620" s="95">
        <v>42887</v>
      </c>
      <c r="B620" s="100">
        <f>VLOOKUP($A620,[2]MENSAIS!$A$3:$G$1000,2,FALSE)</f>
        <v>5.3600000000000002E-2</v>
      </c>
      <c r="C620" s="101">
        <f>VLOOKUP($A620,[2]MENSAIS!$A$3:$G$1000,3,FALSE)</f>
        <v>1.0005360000000001</v>
      </c>
      <c r="D620" s="100">
        <f>VLOOKUP($A620,[2]MENSAIS!$A$3:$G$1000,4,FALSE)</f>
        <v>1.0048295480869576</v>
      </c>
      <c r="E620" s="101">
        <f>VLOOKUP($A620,[2]MENSAIS!$A$3:$G$1000,5,FALSE)</f>
        <v>1.0164010673732322</v>
      </c>
      <c r="F620" s="96">
        <f>VLOOKUP(A620,[2]MENSAIS!$A$2:$F$999,6,FALSE)</f>
        <v>0</v>
      </c>
      <c r="G620" s="93">
        <f t="shared" si="57"/>
        <v>42887</v>
      </c>
      <c r="H620" s="89">
        <f>VLOOKUP($A620,[2]MENSAIS!$A$3:$M$1000,8,FALSE)</f>
        <v>0</v>
      </c>
      <c r="I620" s="90">
        <f>VLOOKUP($A620,[2]MENSAIS!$A$3:$M$1000,9,FALSE)</f>
        <v>0</v>
      </c>
      <c r="J620" s="58">
        <f t="shared" ca="1" si="59"/>
        <v>0</v>
      </c>
      <c r="K620" s="94">
        <f t="shared" si="62"/>
        <v>4.8295480869575691E-3</v>
      </c>
      <c r="L620" s="94">
        <f t="shared" si="63"/>
        <v>1.5546745149582764E-2</v>
      </c>
      <c r="M620" s="92">
        <v>618</v>
      </c>
      <c r="N620" s="93">
        <f t="shared" si="58"/>
        <v>42887</v>
      </c>
      <c r="O620" s="94">
        <f>IF(N620&gt;$N$2,1,IF(C620=C621,1*O621,C620*O621/VLOOKUP(N620,Moeda!A$3:D$99,4,1)))</f>
        <v>1.0074577964549067</v>
      </c>
    </row>
    <row r="621" spans="1:15" ht="20.100000000000001" customHeight="1" x14ac:dyDescent="0.2">
      <c r="A621" s="95">
        <v>42917</v>
      </c>
      <c r="B621" s="100">
        <f>VLOOKUP($A621,[2]MENSAIS!$A$3:$G$1000,2,FALSE)</f>
        <v>6.2299999999999994E-2</v>
      </c>
      <c r="C621" s="101">
        <f>VLOOKUP($A621,[2]MENSAIS!$A$3:$G$1000,3,FALSE)</f>
        <v>1.000623</v>
      </c>
      <c r="D621" s="100">
        <f>VLOOKUP($A621,[2]MENSAIS!$A$3:$G$1000,4,FALSE)</f>
        <v>1.0054555568954158</v>
      </c>
      <c r="E621" s="101">
        <f>VLOOKUP($A621,[2]MENSAIS!$A$3:$G$1000,5,FALSE)</f>
        <v>1.0158565682526488</v>
      </c>
      <c r="F621" s="96">
        <f>VLOOKUP(A621,[2]MENSAIS!$A$2:$F$999,6,FALSE)</f>
        <v>0</v>
      </c>
      <c r="G621" s="93">
        <f t="shared" si="57"/>
        <v>42917</v>
      </c>
      <c r="H621" s="89">
        <f>VLOOKUP($A621,[2]MENSAIS!$A$3:$M$1000,8,FALSE)</f>
        <v>0</v>
      </c>
      <c r="I621" s="90">
        <f>VLOOKUP($A621,[2]MENSAIS!$A$3:$M$1000,9,FALSE)</f>
        <v>0</v>
      </c>
      <c r="J621" s="58">
        <f t="shared" ca="1" si="59"/>
        <v>0</v>
      </c>
      <c r="K621" s="94">
        <f t="shared" si="62"/>
        <v>5.4555568954157696E-3</v>
      </c>
      <c r="L621" s="94">
        <f t="shared" si="63"/>
        <v>1.4534869747949264E-2</v>
      </c>
      <c r="M621" s="92">
        <v>619</v>
      </c>
      <c r="N621" s="93">
        <f t="shared" si="58"/>
        <v>42917</v>
      </c>
      <c r="O621" s="94">
        <f>IF(N621&gt;$N$2,1,IF(C621=C622,1*O622,C621*O622/VLOOKUP(N621,Moeda!A$3:D$99,4,1)))</f>
        <v>1.0069180883595459</v>
      </c>
    </row>
    <row r="622" spans="1:15" ht="20.100000000000001" customHeight="1" x14ac:dyDescent="0.2">
      <c r="A622" s="95">
        <v>42948</v>
      </c>
      <c r="B622" s="100">
        <f>VLOOKUP($A622,[2]MENSAIS!$A$3:$G$1000,2,FALSE)</f>
        <v>5.0900000000000001E-2</v>
      </c>
      <c r="C622" s="101">
        <f>VLOOKUP($A622,[2]MENSAIS!$A$3:$G$1000,3,FALSE)</f>
        <v>1.0005090000000001</v>
      </c>
      <c r="D622" s="100">
        <f>VLOOKUP($A622,[2]MENSAIS!$A$3:$G$1000,4,FALSE)</f>
        <v>1.0059673337738757</v>
      </c>
      <c r="E622" s="101">
        <f>VLOOKUP($A622,[2]MENSAIS!$A$3:$G$1000,5,FALSE)</f>
        <v>1.0152240836485358</v>
      </c>
      <c r="F622" s="96">
        <f>VLOOKUP(A622,[2]MENSAIS!$A$2:$F$999,6,FALSE)</f>
        <v>0</v>
      </c>
      <c r="G622" s="93">
        <f t="shared" si="57"/>
        <v>42948</v>
      </c>
      <c r="H622" s="89">
        <f>VLOOKUP($A622,[2]MENSAIS!$A$3:$M$1000,8,FALSE)</f>
        <v>0</v>
      </c>
      <c r="I622" s="90">
        <f>VLOOKUP($A622,[2]MENSAIS!$A$3:$M$1000,9,FALSE)</f>
        <v>0</v>
      </c>
      <c r="J622" s="58">
        <f t="shared" ca="1" si="59"/>
        <v>0</v>
      </c>
      <c r="K622" s="94">
        <f t="shared" si="62"/>
        <v>5.9673337738757048E-3</v>
      </c>
      <c r="L622" s="94">
        <f t="shared" si="63"/>
        <v>1.2474520342379725E-2</v>
      </c>
      <c r="M622" s="92">
        <v>620</v>
      </c>
      <c r="N622" s="93">
        <f t="shared" si="58"/>
        <v>42948</v>
      </c>
      <c r="O622" s="94">
        <f>IF(N622&gt;$N$2,1,IF(C622=C623,1*O623,C622*O623/VLOOKUP(N622,Moeda!A$3:D$99,4,1)))</f>
        <v>1.006291168961283</v>
      </c>
    </row>
    <row r="623" spans="1:15" ht="20.100000000000001" customHeight="1" x14ac:dyDescent="0.2">
      <c r="A623" s="95">
        <v>42979</v>
      </c>
      <c r="B623" s="100">
        <f>VLOOKUP($A623,[2]MENSAIS!$A$3:$G$1000,2,FALSE)</f>
        <v>0</v>
      </c>
      <c r="C623" s="101">
        <f>VLOOKUP($A623,[2]MENSAIS!$A$3:$G$1000,3,FALSE)</f>
        <v>1</v>
      </c>
      <c r="D623" s="100">
        <f>VLOOKUP($A623,[2]MENSAIS!$A$3:$G$1000,4,FALSE)</f>
        <v>1.0059673337738757</v>
      </c>
      <c r="E623" s="101">
        <f>VLOOKUP($A623,[2]MENSAIS!$A$3:$G$1000,5,FALSE)</f>
        <v>1.0147075974814177</v>
      </c>
      <c r="F623" s="96">
        <f>VLOOKUP(A623,[2]MENSAIS!$A$2:$F$999,6,FALSE)</f>
        <v>0</v>
      </c>
      <c r="G623" s="93">
        <f t="shared" si="57"/>
        <v>42979</v>
      </c>
      <c r="H623" s="89">
        <f>VLOOKUP($A623,[2]MENSAIS!$A$3:$M$1000,8,FALSE)</f>
        <v>0</v>
      </c>
      <c r="I623" s="90">
        <f>VLOOKUP($A623,[2]MENSAIS!$A$3:$M$1000,9,FALSE)</f>
        <v>0</v>
      </c>
      <c r="J623" s="58">
        <f t="shared" ca="1" si="59"/>
        <v>0</v>
      </c>
      <c r="K623" s="94">
        <f t="shared" si="62"/>
        <v>5.9673337738757048E-3</v>
      </c>
      <c r="L623" s="94">
        <f t="shared" si="63"/>
        <v>1.0882380592945884E-2</v>
      </c>
      <c r="M623" s="92">
        <v>621</v>
      </c>
      <c r="N623" s="93">
        <f t="shared" si="58"/>
        <v>42979</v>
      </c>
      <c r="O623" s="94">
        <f>IF(N623&gt;$N$2,1,IF(C623=C624,1*O624,C623*O624/VLOOKUP(N623,Moeda!A$3:D$99,4,1)))</f>
        <v>1.0057792273345696</v>
      </c>
    </row>
    <row r="624" spans="1:15" ht="20.100000000000001" customHeight="1" x14ac:dyDescent="0.2">
      <c r="A624" s="95">
        <v>43009</v>
      </c>
      <c r="B624" s="100">
        <f>VLOOKUP($A624,[2]MENSAIS!$A$3:$G$1000,2,FALSE)</f>
        <v>0</v>
      </c>
      <c r="C624" s="101">
        <f>VLOOKUP($A624,[2]MENSAIS!$A$3:$G$1000,3,FALSE)</f>
        <v>1</v>
      </c>
      <c r="D624" s="100">
        <f>VLOOKUP($A624,[2]MENSAIS!$A$3:$G$1000,4,FALSE)</f>
        <v>1.0059673337738757</v>
      </c>
      <c r="E624" s="101">
        <f>VLOOKUP($A624,[2]MENSAIS!$A$3:$G$1000,5,FALSE)</f>
        <v>1.0147075974814177</v>
      </c>
      <c r="F624" s="96">
        <f>VLOOKUP(A624,[2]MENSAIS!$A$2:$F$999,6,FALSE)</f>
        <v>0</v>
      </c>
      <c r="G624" s="93">
        <f t="shared" si="57"/>
        <v>43009</v>
      </c>
      <c r="H624" s="89">
        <f>VLOOKUP($A624,[2]MENSAIS!$A$3:$M$1000,8,FALSE)</f>
        <v>0</v>
      </c>
      <c r="I624" s="90">
        <f>VLOOKUP($A624,[2]MENSAIS!$A$3:$M$1000,9,FALSE)</f>
        <v>0</v>
      </c>
      <c r="J624" s="58">
        <f t="shared" ca="1" si="59"/>
        <v>0</v>
      </c>
      <c r="K624" s="94">
        <f t="shared" si="62"/>
        <v>5.9673337738757048E-3</v>
      </c>
      <c r="L624" s="94">
        <f t="shared" si="63"/>
        <v>9.2665448546331852E-3</v>
      </c>
      <c r="M624" s="92">
        <v>622</v>
      </c>
      <c r="N624" s="93">
        <f t="shared" si="58"/>
        <v>43009</v>
      </c>
      <c r="O624" s="94">
        <f>IF(N624&gt;$N$2,1,IF(C624=C625,1*O625,C624*O625/VLOOKUP(N624,Moeda!A$3:D$99,4,1)))</f>
        <v>1.0057792273345696</v>
      </c>
    </row>
    <row r="625" spans="1:15" ht="20.100000000000001" customHeight="1" x14ac:dyDescent="0.2">
      <c r="A625" s="95">
        <v>43040</v>
      </c>
      <c r="B625" s="100">
        <f>VLOOKUP($A625,[2]MENSAIS!$A$3:$G$1000,2,FALSE)</f>
        <v>0</v>
      </c>
      <c r="C625" s="101">
        <f>VLOOKUP($A625,[2]MENSAIS!$A$3:$G$1000,3,FALSE)</f>
        <v>1</v>
      </c>
      <c r="D625" s="100">
        <f>VLOOKUP($A625,[2]MENSAIS!$A$3:$G$1000,4,FALSE)</f>
        <v>1.0059673337738757</v>
      </c>
      <c r="E625" s="101">
        <f>VLOOKUP($A625,[2]MENSAIS!$A$3:$G$1000,5,FALSE)</f>
        <v>1.0147075974814177</v>
      </c>
      <c r="F625" s="96">
        <f>VLOOKUP(A625,[2]MENSAIS!$A$2:$F$999,6,FALSE)</f>
        <v>0</v>
      </c>
      <c r="G625" s="93">
        <f t="shared" si="57"/>
        <v>43040</v>
      </c>
      <c r="H625" s="89">
        <f>VLOOKUP($A625,[2]MENSAIS!$A$3:$M$1000,8,FALSE)</f>
        <v>0</v>
      </c>
      <c r="I625" s="90">
        <f>VLOOKUP($A625,[2]MENSAIS!$A$3:$M$1000,9,FALSE)</f>
        <v>0</v>
      </c>
      <c r="J625" s="58">
        <f t="shared" ca="1" si="59"/>
        <v>0</v>
      </c>
      <c r="K625" s="94">
        <f t="shared" si="62"/>
        <v>5.9673337738757048E-3</v>
      </c>
      <c r="L625" s="94">
        <f t="shared" si="63"/>
        <v>7.8273673740234528E-3</v>
      </c>
      <c r="M625" s="92">
        <v>623</v>
      </c>
      <c r="N625" s="93">
        <f t="shared" si="58"/>
        <v>43040</v>
      </c>
      <c r="O625" s="94">
        <f>IF(N625&gt;$N$2,1,IF(C625=C626,1*O626,C625*O626/VLOOKUP(N625,Moeda!A$3:D$99,4,1)))</f>
        <v>1.0057792273345696</v>
      </c>
    </row>
    <row r="626" spans="1:15" ht="20.100000000000001" customHeight="1" x14ac:dyDescent="0.2">
      <c r="A626" s="95">
        <v>43070</v>
      </c>
      <c r="B626" s="100">
        <f>VLOOKUP($A626,[2]MENSAIS!$A$3:$G$1000,2,FALSE)</f>
        <v>0</v>
      </c>
      <c r="C626" s="101">
        <f>VLOOKUP($A626,[2]MENSAIS!$A$3:$G$1000,3,FALSE)</f>
        <v>1</v>
      </c>
      <c r="D626" s="100">
        <f>VLOOKUP($A626,[2]MENSAIS!$A$3:$G$1000,4,FALSE)</f>
        <v>1.0059673337738757</v>
      </c>
      <c r="E626" s="101">
        <f>VLOOKUP($A626,[2]MENSAIS!$A$3:$G$1000,5,FALSE)</f>
        <v>1.0147075974814177</v>
      </c>
      <c r="F626" s="96">
        <f>VLOOKUP(A626,[2]MENSAIS!$A$2:$F$999,6,FALSE)</f>
        <v>0</v>
      </c>
      <c r="G626" s="93">
        <f t="shared" si="57"/>
        <v>43070</v>
      </c>
      <c r="H626" s="89">
        <f>VLOOKUP($A626,[2]MENSAIS!$A$3:$M$1000,8,FALSE)</f>
        <v>0</v>
      </c>
      <c r="I626" s="90">
        <f>VLOOKUP($A626,[2]MENSAIS!$A$3:$M$1000,9,FALSE)</f>
        <v>0</v>
      </c>
      <c r="J626" s="58">
        <f t="shared" ca="1" si="59"/>
        <v>0</v>
      </c>
      <c r="K626" s="94">
        <f t="shared" si="62"/>
        <v>5.9673337738757048E-3</v>
      </c>
      <c r="L626" s="94">
        <f t="shared" si="63"/>
        <v>5.9673337738757048E-3</v>
      </c>
      <c r="M626" s="92">
        <v>624</v>
      </c>
      <c r="N626" s="93">
        <f t="shared" si="58"/>
        <v>43070</v>
      </c>
      <c r="O626" s="94">
        <f>IF(N626&gt;$N$2,1,IF(C626=C627,1*O627,C626*O627/VLOOKUP(N626,Moeda!A$3:D$99,4,1)))</f>
        <v>1.0057792273345696</v>
      </c>
    </row>
    <row r="627" spans="1:15" ht="20.100000000000001" customHeight="1" x14ac:dyDescent="0.2">
      <c r="A627" s="95">
        <v>43101</v>
      </c>
      <c r="B627" s="100">
        <f>VLOOKUP($A627,[2]MENSAIS!$A$3:$G$1000,2,FALSE)</f>
        <v>0</v>
      </c>
      <c r="C627" s="101">
        <f>VLOOKUP($A627,[2]MENSAIS!$A$3:$G$1000,3,FALSE)</f>
        <v>1</v>
      </c>
      <c r="D627" s="100">
        <f>VLOOKUP($A627,[2]MENSAIS!$A$3:$G$1000,4,FALSE)</f>
        <v>1</v>
      </c>
      <c r="E627" s="101">
        <f>VLOOKUP($A627,[2]MENSAIS!$A$3:$G$1000,5,FALSE)</f>
        <v>1.0147075974814177</v>
      </c>
      <c r="F627" s="96">
        <f>VLOOKUP(A627,[2]MENSAIS!$A$2:$F$999,6,FALSE)</f>
        <v>0</v>
      </c>
      <c r="G627" s="93">
        <f t="shared" si="57"/>
        <v>43101</v>
      </c>
      <c r="H627" s="89">
        <f>VLOOKUP($A627,[2]MENSAIS!$A$3:$M$1000,8,FALSE)</f>
        <v>0</v>
      </c>
      <c r="I627" s="90">
        <f>VLOOKUP($A627,[2]MENSAIS!$A$3:$M$1000,9,FALSE)</f>
        <v>0</v>
      </c>
      <c r="J627" s="58">
        <f t="shared" ca="1" si="59"/>
        <v>0</v>
      </c>
      <c r="K627" s="94">
        <f t="shared" si="62"/>
        <v>0</v>
      </c>
      <c r="L627" s="94">
        <f t="shared" si="63"/>
        <v>4.260091618124795E-3</v>
      </c>
      <c r="M627" s="92">
        <v>625</v>
      </c>
      <c r="N627" s="93">
        <f t="shared" si="58"/>
        <v>43101</v>
      </c>
      <c r="O627" s="94">
        <f>IF(N627&gt;$N$2,1,IF(C627=C628,1*O628,C627*O628/VLOOKUP(N627,Moeda!A$3:D$99,4,1)))</f>
        <v>1.0057792273345696</v>
      </c>
    </row>
    <row r="628" spans="1:15" ht="20.100000000000001" customHeight="1" x14ac:dyDescent="0.2">
      <c r="A628" s="95">
        <v>43132</v>
      </c>
      <c r="B628" s="100">
        <f>VLOOKUP($A628,[2]MENSAIS!$A$3:$G$1000,2,FALSE)</f>
        <v>0</v>
      </c>
      <c r="C628" s="101">
        <f>VLOOKUP($A628,[2]MENSAIS!$A$3:$G$1000,3,FALSE)</f>
        <v>1</v>
      </c>
      <c r="D628" s="100">
        <f>VLOOKUP($A628,[2]MENSAIS!$A$3:$G$1000,4,FALSE)</f>
        <v>1</v>
      </c>
      <c r="E628" s="101">
        <f>VLOOKUP($A628,[2]MENSAIS!$A$3:$G$1000,5,FALSE)</f>
        <v>1.0147075974814177</v>
      </c>
      <c r="F628" s="96">
        <f>VLOOKUP(A628,[2]MENSAIS!$A$2:$F$999,6,FALSE)</f>
        <v>0</v>
      </c>
      <c r="G628" s="93">
        <f t="shared" si="57"/>
        <v>43132</v>
      </c>
      <c r="H628" s="89">
        <f>VLOOKUP($A628,[2]MENSAIS!$A$3:$M$1000,8,FALSE)</f>
        <v>0</v>
      </c>
      <c r="I628" s="90">
        <f>VLOOKUP($A628,[2]MENSAIS!$A$3:$M$1000,9,FALSE)</f>
        <v>0</v>
      </c>
      <c r="J628" s="58">
        <f t="shared" ca="1" si="59"/>
        <v>0</v>
      </c>
      <c r="K628" s="94">
        <f t="shared" si="62"/>
        <v>0</v>
      </c>
      <c r="L628" s="94">
        <f t="shared" si="63"/>
        <v>3.9568966353409341E-3</v>
      </c>
      <c r="M628" s="92">
        <v>626</v>
      </c>
      <c r="N628" s="93">
        <f t="shared" si="58"/>
        <v>43132</v>
      </c>
      <c r="O628" s="94">
        <f>IF(N628&gt;$N$2,1,IF(C628=C629,1*O629,C628*O629/VLOOKUP(N628,Moeda!A$3:D$99,4,1)))</f>
        <v>1.0057792273345696</v>
      </c>
    </row>
    <row r="629" spans="1:15" ht="20.100000000000001" customHeight="1" x14ac:dyDescent="0.2">
      <c r="A629" s="95">
        <v>43160</v>
      </c>
      <c r="B629" s="100">
        <f>VLOOKUP($A629,[2]MENSAIS!$A$3:$G$1000,2,FALSE)</f>
        <v>0</v>
      </c>
      <c r="C629" s="101">
        <f>VLOOKUP($A629,[2]MENSAIS!$A$3:$G$1000,3,FALSE)</f>
        <v>1</v>
      </c>
      <c r="D629" s="100">
        <f>VLOOKUP($A629,[2]MENSAIS!$A$3:$G$1000,4,FALSE)</f>
        <v>1</v>
      </c>
      <c r="E629" s="101">
        <f>VLOOKUP($A629,[2]MENSAIS!$A$3:$G$1000,5,FALSE)</f>
        <v>1.0147075974814177</v>
      </c>
      <c r="F629" s="96">
        <f>VLOOKUP(A629,[2]MENSAIS!$A$2:$F$999,6,FALSE)</f>
        <v>0</v>
      </c>
      <c r="G629" s="93">
        <f t="shared" si="57"/>
        <v>43160</v>
      </c>
      <c r="H629" s="89">
        <f>VLOOKUP($A629,[2]MENSAIS!$A$3:$M$1000,8,FALSE)</f>
        <v>0</v>
      </c>
      <c r="I629" s="90">
        <f>VLOOKUP($A629,[2]MENSAIS!$A$3:$M$1000,9,FALSE)</f>
        <v>0</v>
      </c>
      <c r="J629" s="58">
        <f t="shared" ca="1" si="59"/>
        <v>0</v>
      </c>
      <c r="K629" s="94">
        <f t="shared" si="62"/>
        <v>0</v>
      </c>
      <c r="L629" s="94">
        <f t="shared" si="63"/>
        <v>2.4341990869276575E-3</v>
      </c>
      <c r="M629" s="92">
        <v>627</v>
      </c>
      <c r="N629" s="93">
        <f t="shared" si="58"/>
        <v>43160</v>
      </c>
      <c r="O629" s="94">
        <f>IF(N629&gt;$N$2,1,IF(C629=C630,1*O630,C629*O630/VLOOKUP(N629,Moeda!A$3:D$99,4,1)))</f>
        <v>1.0057792273345696</v>
      </c>
    </row>
    <row r="630" spans="1:15" ht="20.100000000000001" customHeight="1" x14ac:dyDescent="0.2">
      <c r="A630" s="95">
        <v>43191</v>
      </c>
      <c r="B630" s="100">
        <f>VLOOKUP($A630,[2]MENSAIS!$A$3:$G$1000,2,FALSE)</f>
        <v>0</v>
      </c>
      <c r="C630" s="101">
        <f>VLOOKUP($A630,[2]MENSAIS!$A$3:$G$1000,3,FALSE)</f>
        <v>1</v>
      </c>
      <c r="D630" s="100">
        <f>VLOOKUP($A630,[2]MENSAIS!$A$3:$G$1000,4,FALSE)</f>
        <v>1</v>
      </c>
      <c r="E630" s="101">
        <f>VLOOKUP($A630,[2]MENSAIS!$A$3:$G$1000,5,FALSE)</f>
        <v>1.0147075974814177</v>
      </c>
      <c r="F630" s="96">
        <f>VLOOKUP(A630,[2]MENSAIS!$A$2:$F$999,6,FALSE)</f>
        <v>0</v>
      </c>
      <c r="G630" s="93">
        <f t="shared" si="57"/>
        <v>43191</v>
      </c>
      <c r="H630" s="89">
        <f>VLOOKUP($A630,[2]MENSAIS!$A$3:$M$1000,8,FALSE)</f>
        <v>0</v>
      </c>
      <c r="I630" s="90">
        <f>VLOOKUP($A630,[2]MENSAIS!$A$3:$M$1000,9,FALSE)</f>
        <v>0</v>
      </c>
      <c r="J630" s="58">
        <f t="shared" ca="1" si="59"/>
        <v>0</v>
      </c>
      <c r="K630" s="94">
        <f t="shared" si="62"/>
        <v>0</v>
      </c>
      <c r="L630" s="94">
        <f t="shared" si="63"/>
        <v>2.4341990869276575E-3</v>
      </c>
      <c r="M630" s="92">
        <v>628</v>
      </c>
      <c r="N630" s="93">
        <f t="shared" si="58"/>
        <v>43191</v>
      </c>
      <c r="O630" s="94">
        <f>IF(N630&gt;$N$2,1,IF(C630=C631,1*O631,C630*O631/VLOOKUP(N630,Moeda!A$3:D$99,4,1)))</f>
        <v>1.0057792273345696</v>
      </c>
    </row>
    <row r="631" spans="1:15" ht="20.100000000000001" customHeight="1" x14ac:dyDescent="0.2">
      <c r="A631" s="95">
        <v>43221</v>
      </c>
      <c r="B631" s="100">
        <f>VLOOKUP($A631,[2]MENSAIS!$A$3:$G$1000,2,FALSE)</f>
        <v>0</v>
      </c>
      <c r="C631" s="101">
        <f>VLOOKUP($A631,[2]MENSAIS!$A$3:$G$1000,3,FALSE)</f>
        <v>1</v>
      </c>
      <c r="D631" s="100">
        <f>VLOOKUP($A631,[2]MENSAIS!$A$3:$G$1000,4,FALSE)</f>
        <v>1</v>
      </c>
      <c r="E631" s="101">
        <f>VLOOKUP($A631,[2]MENSAIS!$A$3:$G$1000,5,FALSE)</f>
        <v>1.0147075974814177</v>
      </c>
      <c r="F631" s="96">
        <f>VLOOKUP(A631,[2]MENSAIS!$A$2:$F$999,6,FALSE)</f>
        <v>0</v>
      </c>
      <c r="G631" s="93">
        <f t="shared" si="57"/>
        <v>43221</v>
      </c>
      <c r="H631" s="89">
        <f>VLOOKUP($A631,[2]MENSAIS!$A$3:$M$1000,8,FALSE)</f>
        <v>0</v>
      </c>
      <c r="I631" s="90">
        <f>VLOOKUP($A631,[2]MENSAIS!$A$3:$M$1000,9,FALSE)</f>
        <v>0</v>
      </c>
      <c r="J631" s="58">
        <f t="shared" ca="1" si="59"/>
        <v>0</v>
      </c>
      <c r="K631" s="94">
        <f t="shared" si="62"/>
        <v>0</v>
      </c>
      <c r="L631" s="94">
        <f t="shared" si="63"/>
        <v>1.668924028969565E-3</v>
      </c>
      <c r="M631" s="92">
        <v>629</v>
      </c>
      <c r="N631" s="93">
        <f t="shared" si="58"/>
        <v>43221</v>
      </c>
      <c r="O631" s="94">
        <f>IF(N631&gt;$N$2,1,IF(C631=C632,1*O632,C631*O632/VLOOKUP(N631,Moeda!A$3:D$99,4,1)))</f>
        <v>1.0057792273345696</v>
      </c>
    </row>
    <row r="632" spans="1:15" ht="20.100000000000001" customHeight="1" x14ac:dyDescent="0.2">
      <c r="A632" s="95">
        <v>43252</v>
      </c>
      <c r="B632" s="100">
        <f>VLOOKUP($A632,[2]MENSAIS!$A$3:$G$1000,2,FALSE)</f>
        <v>0</v>
      </c>
      <c r="C632" s="101">
        <f>VLOOKUP($A632,[2]MENSAIS!$A$3:$G$1000,3,FALSE)</f>
        <v>1</v>
      </c>
      <c r="D632" s="100">
        <f>VLOOKUP($A632,[2]MENSAIS!$A$3:$G$1000,4,FALSE)</f>
        <v>1</v>
      </c>
      <c r="E632" s="101">
        <f>VLOOKUP($A632,[2]MENSAIS!$A$3:$G$1000,5,FALSE)</f>
        <v>1.0147075974814177</v>
      </c>
      <c r="F632" s="96">
        <f>VLOOKUP(A632,[2]MENSAIS!$A$2:$F$999,6,FALSE)</f>
        <v>0</v>
      </c>
      <c r="G632" s="93">
        <f t="shared" si="57"/>
        <v>43252</v>
      </c>
      <c r="H632" s="89">
        <f>VLOOKUP($A632,[2]MENSAIS!$A$3:$M$1000,8,FALSE)</f>
        <v>0</v>
      </c>
      <c r="I632" s="90">
        <f>VLOOKUP($A632,[2]MENSAIS!$A$3:$M$1000,9,FALSE)</f>
        <v>0</v>
      </c>
      <c r="J632" s="58">
        <f t="shared" ca="1" si="59"/>
        <v>0</v>
      </c>
      <c r="K632" s="94">
        <f t="shared" si="62"/>
        <v>0</v>
      </c>
      <c r="L632" s="94">
        <f t="shared" si="63"/>
        <v>1.1323171070001248E-3</v>
      </c>
      <c r="M632" s="92">
        <v>630</v>
      </c>
      <c r="N632" s="93">
        <f t="shared" si="58"/>
        <v>43252</v>
      </c>
      <c r="O632" s="94">
        <f>IF(N632&gt;$N$2,1,IF(C632=C633,1*O633,C632*O633/VLOOKUP(N632,Moeda!A$3:D$99,4,1)))</f>
        <v>1.0057792273345696</v>
      </c>
    </row>
    <row r="633" spans="1:15" ht="20.100000000000001" customHeight="1" x14ac:dyDescent="0.2">
      <c r="A633" s="95">
        <v>43282</v>
      </c>
      <c r="B633" s="100">
        <f>VLOOKUP($A633,[2]MENSAIS!$A$3:$G$1000,2,FALSE)</f>
        <v>0</v>
      </c>
      <c r="C633" s="101">
        <f>VLOOKUP($A633,[2]MENSAIS!$A$3:$G$1000,3,FALSE)</f>
        <v>1</v>
      </c>
      <c r="D633" s="100">
        <f>VLOOKUP($A633,[2]MENSAIS!$A$3:$G$1000,4,FALSE)</f>
        <v>1</v>
      </c>
      <c r="E633" s="101">
        <f>VLOOKUP($A633,[2]MENSAIS!$A$3:$G$1000,5,FALSE)</f>
        <v>1.0147075974814177</v>
      </c>
      <c r="F633" s="96">
        <f>VLOOKUP(A633,[2]MENSAIS!$A$2:$F$999,6,FALSE)</f>
        <v>0</v>
      </c>
      <c r="G633" s="93">
        <f t="shared" si="57"/>
        <v>43282</v>
      </c>
      <c r="H633" s="89">
        <f>VLOOKUP($A633,[2]MENSAIS!$A$3:$M$1000,8,FALSE)</f>
        <v>0</v>
      </c>
      <c r="I633" s="90">
        <f>VLOOKUP($A633,[2]MENSAIS!$A$3:$M$1000,9,FALSE)</f>
        <v>0</v>
      </c>
      <c r="J633" s="58">
        <f t="shared" ca="1" si="59"/>
        <v>0</v>
      </c>
      <c r="K633" s="94">
        <f t="shared" si="62"/>
        <v>0</v>
      </c>
      <c r="L633" s="94">
        <f t="shared" si="63"/>
        <v>5.0900000000009271E-4</v>
      </c>
      <c r="M633" s="92">
        <v>631</v>
      </c>
      <c r="N633" s="93">
        <f t="shared" si="58"/>
        <v>43282</v>
      </c>
      <c r="O633" s="94">
        <f>IF(N633&gt;$N$2,1,IF(C633=C634,1*O634,C633*O634/VLOOKUP(N633,Moeda!A$3:D$99,4,1)))</f>
        <v>1.0057792273345696</v>
      </c>
    </row>
    <row r="634" spans="1:15" ht="20.100000000000001" customHeight="1" x14ac:dyDescent="0.2">
      <c r="A634" s="95">
        <v>43313</v>
      </c>
      <c r="B634" s="100">
        <f>VLOOKUP($A634,[2]MENSAIS!$A$3:$G$1000,2,FALSE)</f>
        <v>0</v>
      </c>
      <c r="C634" s="101">
        <f>VLOOKUP($A634,[2]MENSAIS!$A$3:$G$1000,3,FALSE)</f>
        <v>1</v>
      </c>
      <c r="D634" s="100">
        <f>VLOOKUP($A634,[2]MENSAIS!$A$3:$G$1000,4,FALSE)</f>
        <v>1</v>
      </c>
      <c r="E634" s="101">
        <f>VLOOKUP($A634,[2]MENSAIS!$A$3:$G$1000,5,FALSE)</f>
        <v>1.0147075974814177</v>
      </c>
      <c r="F634" s="96">
        <f>VLOOKUP(A634,[2]MENSAIS!$A$2:$F$999,6,FALSE)</f>
        <v>0</v>
      </c>
      <c r="G634" s="93">
        <f t="shared" si="57"/>
        <v>43313</v>
      </c>
      <c r="H634" s="89">
        <f>VLOOKUP($A634,[2]MENSAIS!$A$3:$M$1000,8,FALSE)</f>
        <v>0</v>
      </c>
      <c r="I634" s="90">
        <f>VLOOKUP($A634,[2]MENSAIS!$A$3:$M$1000,9,FALSE)</f>
        <v>0</v>
      </c>
      <c r="J634" s="58">
        <f t="shared" ca="1" si="59"/>
        <v>0</v>
      </c>
      <c r="K634" s="94">
        <f t="shared" si="62"/>
        <v>0</v>
      </c>
      <c r="L634" s="94">
        <f t="shared" si="63"/>
        <v>0</v>
      </c>
      <c r="M634" s="92">
        <v>632</v>
      </c>
      <c r="N634" s="93">
        <f t="shared" si="58"/>
        <v>43313</v>
      </c>
      <c r="O634" s="94">
        <f>IF(N634&gt;$N$2,1,IF(C634=C635,1*O635,C634*O635/VLOOKUP(N634,Moeda!A$3:D$99,4,1)))</f>
        <v>1.0057792273345696</v>
      </c>
    </row>
    <row r="635" spans="1:15" ht="20.100000000000001" customHeight="1" x14ac:dyDescent="0.2">
      <c r="A635" s="95">
        <v>43344</v>
      </c>
      <c r="B635" s="100">
        <f>VLOOKUP($A635,[2]MENSAIS!$A$3:$G$1000,2,FALSE)</f>
        <v>0</v>
      </c>
      <c r="C635" s="101">
        <f>VLOOKUP($A635,[2]MENSAIS!$A$3:$G$1000,3,FALSE)</f>
        <v>1</v>
      </c>
      <c r="D635" s="100">
        <f>VLOOKUP($A635,[2]MENSAIS!$A$3:$G$1000,4,FALSE)</f>
        <v>1</v>
      </c>
      <c r="E635" s="101">
        <f>VLOOKUP($A635,[2]MENSAIS!$A$3:$G$1000,5,FALSE)</f>
        <v>1.0147075974814177</v>
      </c>
      <c r="F635" s="96">
        <f>VLOOKUP(A635,[2]MENSAIS!$A$2:$F$999,6,FALSE)</f>
        <v>0</v>
      </c>
      <c r="G635" s="93">
        <f t="shared" si="57"/>
        <v>43344</v>
      </c>
      <c r="H635" s="89">
        <f>VLOOKUP($A635,[2]MENSAIS!$A$3:$M$1000,8,FALSE)</f>
        <v>0</v>
      </c>
      <c r="I635" s="90">
        <f>VLOOKUP($A635,[2]MENSAIS!$A$3:$M$1000,9,FALSE)</f>
        <v>0</v>
      </c>
      <c r="J635" s="58">
        <f t="shared" ca="1" si="59"/>
        <v>0</v>
      </c>
      <c r="K635" s="94">
        <f t="shared" si="62"/>
        <v>0</v>
      </c>
      <c r="L635" s="94">
        <f t="shared" si="63"/>
        <v>0</v>
      </c>
      <c r="M635" s="92">
        <v>633</v>
      </c>
      <c r="N635" s="93">
        <f t="shared" si="58"/>
        <v>43344</v>
      </c>
      <c r="O635" s="94">
        <f>IF(N635&gt;$N$2,1,IF(C635=C636,1*O636,C635*O636/VLOOKUP(N635,Moeda!A$3:D$99,4,1)))</f>
        <v>1.0057792273345696</v>
      </c>
    </row>
    <row r="636" spans="1:15" ht="20.100000000000001" customHeight="1" x14ac:dyDescent="0.2">
      <c r="A636" s="95">
        <v>43374</v>
      </c>
      <c r="B636" s="100">
        <f>VLOOKUP($A636,[2]MENSAIS!$A$3:$G$1000,2,FALSE)</f>
        <v>0</v>
      </c>
      <c r="C636" s="101">
        <f>VLOOKUP($A636,[2]MENSAIS!$A$3:$G$1000,3,FALSE)</f>
        <v>1</v>
      </c>
      <c r="D636" s="100">
        <f>VLOOKUP($A636,[2]MENSAIS!$A$3:$G$1000,4,FALSE)</f>
        <v>1</v>
      </c>
      <c r="E636" s="101">
        <f>VLOOKUP($A636,[2]MENSAIS!$A$3:$G$1000,5,FALSE)</f>
        <v>1.0147075974814177</v>
      </c>
      <c r="F636" s="96">
        <f>VLOOKUP(A636,[2]MENSAIS!$A$2:$F$999,6,FALSE)</f>
        <v>0</v>
      </c>
      <c r="G636" s="93">
        <f t="shared" si="57"/>
        <v>43374</v>
      </c>
      <c r="H636" s="89">
        <f>VLOOKUP($A636,[2]MENSAIS!$A$3:$M$1000,8,FALSE)</f>
        <v>0</v>
      </c>
      <c r="I636" s="90">
        <f>VLOOKUP($A636,[2]MENSAIS!$A$3:$M$1000,9,FALSE)</f>
        <v>0</v>
      </c>
      <c r="J636" s="58">
        <f t="shared" ca="1" si="59"/>
        <v>0</v>
      </c>
      <c r="K636" s="94">
        <f t="shared" si="62"/>
        <v>0</v>
      </c>
      <c r="L636" s="94">
        <f t="shared" si="63"/>
        <v>0</v>
      </c>
      <c r="M636" s="92">
        <v>634</v>
      </c>
      <c r="N636" s="93">
        <f t="shared" si="58"/>
        <v>43374</v>
      </c>
      <c r="O636" s="94">
        <f>IF(N636&gt;$N$2,1,IF(C636=C637,1*O637,C636*O637/VLOOKUP(N636,Moeda!A$3:D$99,4,1)))</f>
        <v>1.0057792273345696</v>
      </c>
    </row>
    <row r="637" spans="1:15" ht="20.100000000000001" customHeight="1" x14ac:dyDescent="0.2">
      <c r="A637" s="95">
        <v>43405</v>
      </c>
      <c r="B637" s="100">
        <f>VLOOKUP($A637,[2]MENSAIS!$A$3:$G$1000,2,FALSE)</f>
        <v>0</v>
      </c>
      <c r="C637" s="101">
        <f>VLOOKUP($A637,[2]MENSAIS!$A$3:$G$1000,3,FALSE)</f>
        <v>1</v>
      </c>
      <c r="D637" s="100">
        <f>VLOOKUP($A637,[2]MENSAIS!$A$3:$G$1000,4,FALSE)</f>
        <v>1</v>
      </c>
      <c r="E637" s="101">
        <f>VLOOKUP($A637,[2]MENSAIS!$A$3:$G$1000,5,FALSE)</f>
        <v>1.0147075974814177</v>
      </c>
      <c r="F637" s="96">
        <f>VLOOKUP(A637,[2]MENSAIS!$A$2:$F$999,6,FALSE)</f>
        <v>0</v>
      </c>
      <c r="G637" s="93">
        <f t="shared" si="57"/>
        <v>43405</v>
      </c>
      <c r="H637" s="89">
        <f>VLOOKUP($A637,[2]MENSAIS!$A$3:$M$1000,8,FALSE)</f>
        <v>0</v>
      </c>
      <c r="I637" s="90">
        <f>VLOOKUP($A637,[2]MENSAIS!$A$3:$M$1000,9,FALSE)</f>
        <v>0</v>
      </c>
      <c r="J637" s="58">
        <f t="shared" ca="1" si="59"/>
        <v>0</v>
      </c>
      <c r="K637" s="94">
        <f t="shared" si="62"/>
        <v>0</v>
      </c>
      <c r="L637" s="94">
        <f t="shared" si="63"/>
        <v>0</v>
      </c>
      <c r="M637" s="92">
        <v>635</v>
      </c>
      <c r="N637" s="93">
        <f t="shared" si="58"/>
        <v>43405</v>
      </c>
      <c r="O637" s="94">
        <f>IF(N637&gt;$N$2,1,IF(C637=C638,1*O638,C637*O638/VLOOKUP(N637,Moeda!A$3:D$99,4,1)))</f>
        <v>1.0057792273345696</v>
      </c>
    </row>
    <row r="638" spans="1:15" ht="20.100000000000001" customHeight="1" x14ac:dyDescent="0.2">
      <c r="A638" s="95">
        <v>43435</v>
      </c>
      <c r="B638" s="100">
        <f>VLOOKUP($A638,[2]MENSAIS!$A$3:$G$1000,2,FALSE)</f>
        <v>0</v>
      </c>
      <c r="C638" s="101">
        <f>VLOOKUP($A638,[2]MENSAIS!$A$3:$G$1000,3,FALSE)</f>
        <v>1</v>
      </c>
      <c r="D638" s="100">
        <f>VLOOKUP($A638,[2]MENSAIS!$A$3:$G$1000,4,FALSE)</f>
        <v>1</v>
      </c>
      <c r="E638" s="101">
        <f>VLOOKUP($A638,[2]MENSAIS!$A$3:$G$1000,5,FALSE)</f>
        <v>1.0147075974814177</v>
      </c>
      <c r="F638" s="96">
        <f>VLOOKUP(A638,[2]MENSAIS!$A$2:$F$999,6,FALSE)</f>
        <v>0</v>
      </c>
      <c r="G638" s="93">
        <f t="shared" si="57"/>
        <v>43435</v>
      </c>
      <c r="H638" s="89">
        <f>VLOOKUP($A638,[2]MENSAIS!$A$3:$M$1000,8,FALSE)</f>
        <v>0</v>
      </c>
      <c r="I638" s="90">
        <f>VLOOKUP($A638,[2]MENSAIS!$A$3:$M$1000,9,FALSE)</f>
        <v>0</v>
      </c>
      <c r="J638" s="58">
        <f t="shared" ca="1" si="59"/>
        <v>0</v>
      </c>
      <c r="K638" s="94">
        <f t="shared" si="62"/>
        <v>0</v>
      </c>
      <c r="L638" s="94">
        <f t="shared" si="63"/>
        <v>0</v>
      </c>
      <c r="M638" s="92">
        <v>636</v>
      </c>
      <c r="N638" s="93">
        <f t="shared" si="58"/>
        <v>43435</v>
      </c>
      <c r="O638" s="94">
        <f>IF(N638&gt;$N$2,1,IF(C638=C639,1*O639,C638*O639/VLOOKUP(N638,Moeda!A$3:D$99,4,1)))</f>
        <v>1.0057792273345696</v>
      </c>
    </row>
    <row r="639" spans="1:15" ht="20.100000000000001" customHeight="1" x14ac:dyDescent="0.2">
      <c r="A639" s="95">
        <v>43466</v>
      </c>
      <c r="B639" s="100">
        <f>VLOOKUP($A639,[2]MENSAIS!$A$3:$G$1000,2,FALSE)</f>
        <v>0</v>
      </c>
      <c r="C639" s="101">
        <f>VLOOKUP($A639,[2]MENSAIS!$A$3:$G$1000,3,FALSE)</f>
        <v>1</v>
      </c>
      <c r="D639" s="100">
        <f>VLOOKUP($A639,[2]MENSAIS!$A$3:$G$1000,4,FALSE)</f>
        <v>1</v>
      </c>
      <c r="E639" s="101">
        <f>VLOOKUP($A639,[2]MENSAIS!$A$3:$G$1000,5,FALSE)</f>
        <v>1.0147075974814177</v>
      </c>
      <c r="F639" s="96">
        <f>VLOOKUP(A639,[2]MENSAIS!$A$2:$F$999,6,FALSE)</f>
        <v>0</v>
      </c>
      <c r="G639" s="93">
        <f t="shared" si="57"/>
        <v>43466</v>
      </c>
      <c r="H639" s="89">
        <f>VLOOKUP($A639,[2]MENSAIS!$A$3:$M$1000,8,FALSE)</f>
        <v>0</v>
      </c>
      <c r="I639" s="90">
        <f>VLOOKUP($A639,[2]MENSAIS!$A$3:$M$1000,9,FALSE)</f>
        <v>0</v>
      </c>
      <c r="J639" s="58">
        <f t="shared" ca="1" si="59"/>
        <v>0</v>
      </c>
      <c r="K639" s="94">
        <f t="shared" si="62"/>
        <v>0</v>
      </c>
      <c r="L639" s="94">
        <f t="shared" si="63"/>
        <v>0</v>
      </c>
      <c r="M639" s="92">
        <v>637</v>
      </c>
      <c r="N639" s="93">
        <f t="shared" si="58"/>
        <v>43466</v>
      </c>
      <c r="O639" s="94">
        <f>IF(N639&gt;$N$2,1,IF(C639=C640,1*O640,C639*O640/VLOOKUP(N639,Moeda!A$3:D$99,4,1)))</f>
        <v>1.0057792273345696</v>
      </c>
    </row>
    <row r="640" spans="1:15" ht="20.100000000000001" customHeight="1" x14ac:dyDescent="0.2">
      <c r="A640" s="95">
        <v>43497</v>
      </c>
      <c r="B640" s="100">
        <f>VLOOKUP($A640,[2]MENSAIS!$A$3:$G$1000,2,FALSE)</f>
        <v>0</v>
      </c>
      <c r="C640" s="101">
        <f>VLOOKUP($A640,[2]MENSAIS!$A$3:$G$1000,3,FALSE)</f>
        <v>1</v>
      </c>
      <c r="D640" s="100">
        <f>VLOOKUP($A640,[2]MENSAIS!$A$3:$G$1000,4,FALSE)</f>
        <v>1</v>
      </c>
      <c r="E640" s="101">
        <f>VLOOKUP($A640,[2]MENSAIS!$A$3:$G$1000,5,FALSE)</f>
        <v>1.0147075974814177</v>
      </c>
      <c r="F640" s="96">
        <f>VLOOKUP(A640,[2]MENSAIS!$A$2:$F$999,6,FALSE)</f>
        <v>0</v>
      </c>
      <c r="G640" s="93">
        <f t="shared" si="57"/>
        <v>43497</v>
      </c>
      <c r="H640" s="89">
        <f>VLOOKUP($A640,[2]MENSAIS!$A$3:$M$1000,8,FALSE)</f>
        <v>0</v>
      </c>
      <c r="I640" s="90">
        <f>VLOOKUP($A640,[2]MENSAIS!$A$3:$M$1000,9,FALSE)</f>
        <v>0</v>
      </c>
      <c r="J640" s="58">
        <f t="shared" ca="1" si="59"/>
        <v>0</v>
      </c>
      <c r="K640" s="94">
        <f t="shared" si="62"/>
        <v>0</v>
      </c>
      <c r="L640" s="94">
        <f t="shared" si="63"/>
        <v>0</v>
      </c>
      <c r="M640" s="92">
        <v>638</v>
      </c>
      <c r="N640" s="93">
        <f t="shared" si="58"/>
        <v>43497</v>
      </c>
      <c r="O640" s="94">
        <f>IF(N640&gt;$N$2,1,IF(C640=C641,1*O641,C640*O641/VLOOKUP(N640,Moeda!A$3:D$99,4,1)))</f>
        <v>1.0057792273345696</v>
      </c>
    </row>
    <row r="641" spans="1:15" ht="20.100000000000001" customHeight="1" x14ac:dyDescent="0.2">
      <c r="A641" s="95">
        <v>43525</v>
      </c>
      <c r="B641" s="100">
        <f>VLOOKUP($A641,[2]MENSAIS!$A$3:$G$1000,2,FALSE)</f>
        <v>0</v>
      </c>
      <c r="C641" s="101">
        <f>VLOOKUP($A641,[2]MENSAIS!$A$3:$G$1000,3,FALSE)</f>
        <v>1</v>
      </c>
      <c r="D641" s="100">
        <f>VLOOKUP($A641,[2]MENSAIS!$A$3:$G$1000,4,FALSE)</f>
        <v>1</v>
      </c>
      <c r="E641" s="101">
        <f>VLOOKUP($A641,[2]MENSAIS!$A$3:$G$1000,5,FALSE)</f>
        <v>1.0147075974814177</v>
      </c>
      <c r="F641" s="96">
        <f>VLOOKUP(A641,[2]MENSAIS!$A$2:$F$999,6,FALSE)</f>
        <v>0</v>
      </c>
      <c r="G641" s="93">
        <f t="shared" si="57"/>
        <v>43525</v>
      </c>
      <c r="H641" s="89">
        <f>VLOOKUP($A641,[2]MENSAIS!$A$3:$M$1000,8,FALSE)</f>
        <v>0</v>
      </c>
      <c r="I641" s="90">
        <f>VLOOKUP($A641,[2]MENSAIS!$A$3:$M$1000,9,FALSE)</f>
        <v>0</v>
      </c>
      <c r="J641" s="58">
        <f t="shared" ca="1" si="59"/>
        <v>0</v>
      </c>
      <c r="K641" s="94">
        <f t="shared" si="62"/>
        <v>0</v>
      </c>
      <c r="L641" s="94">
        <f t="shared" si="63"/>
        <v>0</v>
      </c>
      <c r="M641" s="92">
        <v>639</v>
      </c>
      <c r="N641" s="93">
        <f t="shared" si="58"/>
        <v>43525</v>
      </c>
      <c r="O641" s="94">
        <f>IF(N641&gt;$N$2,1,IF(C641=C642,1*O642,C641*O642/VLOOKUP(N641,Moeda!A$3:D$99,4,1)))</f>
        <v>1.0057792273345696</v>
      </c>
    </row>
    <row r="642" spans="1:15" ht="20.100000000000001" customHeight="1" x14ac:dyDescent="0.2">
      <c r="A642" s="95">
        <v>43556</v>
      </c>
      <c r="B642" s="100">
        <f>VLOOKUP($A642,[2]MENSAIS!$A$3:$G$1000,2,FALSE)</f>
        <v>0</v>
      </c>
      <c r="C642" s="101">
        <f>VLOOKUP($A642,[2]MENSAIS!$A$3:$G$1000,3,FALSE)</f>
        <v>1</v>
      </c>
      <c r="D642" s="100">
        <f>VLOOKUP($A642,[2]MENSAIS!$A$3:$G$1000,4,FALSE)</f>
        <v>1</v>
      </c>
      <c r="E642" s="101">
        <f>VLOOKUP($A642,[2]MENSAIS!$A$3:$G$1000,5,FALSE)</f>
        <v>1.0147075974814177</v>
      </c>
      <c r="F642" s="96">
        <f>VLOOKUP(A642,[2]MENSAIS!$A$2:$F$999,6,FALSE)</f>
        <v>0</v>
      </c>
      <c r="G642" s="93">
        <f t="shared" si="57"/>
        <v>43556</v>
      </c>
      <c r="H642" s="89">
        <f>VLOOKUP($A642,[2]MENSAIS!$A$3:$M$1000,8,FALSE)</f>
        <v>0</v>
      </c>
      <c r="I642" s="90">
        <f>VLOOKUP($A642,[2]MENSAIS!$A$3:$M$1000,9,FALSE)</f>
        <v>0</v>
      </c>
      <c r="J642" s="58">
        <f t="shared" ca="1" si="59"/>
        <v>0</v>
      </c>
      <c r="K642" s="94">
        <f t="shared" si="62"/>
        <v>0</v>
      </c>
      <c r="L642" s="94">
        <f t="shared" si="63"/>
        <v>0</v>
      </c>
      <c r="M642" s="92">
        <v>640</v>
      </c>
      <c r="N642" s="93">
        <f t="shared" si="58"/>
        <v>43556</v>
      </c>
      <c r="O642" s="94">
        <f>IF(N642&gt;$N$2,1,IF(C642=C643,1*O643,C642*O643/VLOOKUP(N642,Moeda!A$3:D$99,4,1)))</f>
        <v>1.0057792273345696</v>
      </c>
    </row>
    <row r="643" spans="1:15" ht="20.100000000000001" customHeight="1" x14ac:dyDescent="0.2">
      <c r="A643" s="95">
        <v>43586</v>
      </c>
      <c r="B643" s="100">
        <f>VLOOKUP($A643,[2]MENSAIS!$A$3:$G$1000,2,FALSE)</f>
        <v>0</v>
      </c>
      <c r="C643" s="101">
        <f>VLOOKUP($A643,[2]MENSAIS!$A$3:$G$1000,3,FALSE)</f>
        <v>1</v>
      </c>
      <c r="D643" s="100">
        <f>VLOOKUP($A643,[2]MENSAIS!$A$3:$G$1000,4,FALSE)</f>
        <v>1</v>
      </c>
      <c r="E643" s="101">
        <f>VLOOKUP($A643,[2]MENSAIS!$A$3:$G$1000,5,FALSE)</f>
        <v>1.0147075974814177</v>
      </c>
      <c r="F643" s="96">
        <f>VLOOKUP(A643,[2]MENSAIS!$A$2:$F$999,6,FALSE)</f>
        <v>0</v>
      </c>
      <c r="G643" s="93">
        <f t="shared" si="57"/>
        <v>43586</v>
      </c>
      <c r="H643" s="89">
        <f>VLOOKUP($A643,[2]MENSAIS!$A$3:$M$1000,8,FALSE)</f>
        <v>0</v>
      </c>
      <c r="I643" s="90">
        <f>VLOOKUP($A643,[2]MENSAIS!$A$3:$M$1000,9,FALSE)</f>
        <v>0</v>
      </c>
      <c r="J643" s="58">
        <f t="shared" ca="1" si="59"/>
        <v>0</v>
      </c>
      <c r="K643" s="94">
        <f t="shared" si="62"/>
        <v>0</v>
      </c>
      <c r="L643" s="94">
        <f t="shared" si="63"/>
        <v>0</v>
      </c>
      <c r="M643" s="92">
        <v>641</v>
      </c>
      <c r="N643" s="93">
        <f t="shared" si="58"/>
        <v>43586</v>
      </c>
      <c r="O643" s="94">
        <f>IF(N643&gt;$N$2,1,IF(C643=C644,1*O644,C643*O644/VLOOKUP(N643,Moeda!A$3:D$99,4,1)))</f>
        <v>1.0057792273345696</v>
      </c>
    </row>
    <row r="644" spans="1:15" ht="20.100000000000001" customHeight="1" x14ac:dyDescent="0.2">
      <c r="A644" s="95">
        <v>43617</v>
      </c>
      <c r="B644" s="100">
        <f>VLOOKUP($A644,[2]MENSAIS!$A$3:$G$1000,2,FALSE)</f>
        <v>0</v>
      </c>
      <c r="C644" s="101">
        <f>VLOOKUP($A644,[2]MENSAIS!$A$3:$G$1000,3,FALSE)</f>
        <v>1</v>
      </c>
      <c r="D644" s="100">
        <f>VLOOKUP($A644,[2]MENSAIS!$A$3:$G$1000,4,FALSE)</f>
        <v>1</v>
      </c>
      <c r="E644" s="101">
        <f>VLOOKUP($A644,[2]MENSAIS!$A$3:$G$1000,5,FALSE)</f>
        <v>1.0147075974814177</v>
      </c>
      <c r="F644" s="96">
        <f>VLOOKUP(A644,[2]MENSAIS!$A$2:$F$999,6,FALSE)</f>
        <v>0</v>
      </c>
      <c r="G644" s="93">
        <f t="shared" ref="G644:G707" si="64">A644</f>
        <v>43617</v>
      </c>
      <c r="H644" s="89">
        <f>VLOOKUP($A644,[2]MENSAIS!$A$3:$M$1000,8,FALSE)</f>
        <v>0</v>
      </c>
      <c r="I644" s="90">
        <f>VLOOKUP($A644,[2]MENSAIS!$A$3:$M$1000,9,FALSE)</f>
        <v>0</v>
      </c>
      <c r="J644" s="58">
        <f t="shared" ca="1" si="59"/>
        <v>0</v>
      </c>
      <c r="K644" s="94">
        <f t="shared" si="62"/>
        <v>0</v>
      </c>
      <c r="L644" s="94">
        <f t="shared" si="63"/>
        <v>0</v>
      </c>
      <c r="M644" s="92">
        <v>642</v>
      </c>
      <c r="N644" s="93">
        <f t="shared" ref="N644:N680" si="65">G644</f>
        <v>43617</v>
      </c>
      <c r="O644" s="94">
        <f>IF(N644&gt;$N$2,1,IF(C644=C645,1*O645,C644*O645/VLOOKUP(N644,Moeda!A$3:D$99,4,1)))</f>
        <v>1.0057792273345696</v>
      </c>
    </row>
    <row r="645" spans="1:15" ht="20.100000000000001" customHeight="1" x14ac:dyDescent="0.2">
      <c r="A645" s="95">
        <v>43647</v>
      </c>
      <c r="B645" s="100">
        <f>VLOOKUP($A645,[2]MENSAIS!$A$3:$G$1000,2,FALSE)</f>
        <v>0</v>
      </c>
      <c r="C645" s="101">
        <f>VLOOKUP($A645,[2]MENSAIS!$A$3:$G$1000,3,FALSE)</f>
        <v>1</v>
      </c>
      <c r="D645" s="100">
        <f>VLOOKUP($A645,[2]MENSAIS!$A$3:$G$1000,4,FALSE)</f>
        <v>1</v>
      </c>
      <c r="E645" s="101">
        <f>VLOOKUP($A645,[2]MENSAIS!$A$3:$G$1000,5,FALSE)</f>
        <v>1.0147075974814177</v>
      </c>
      <c r="F645" s="96">
        <f>VLOOKUP(A645,[2]MENSAIS!$A$2:$F$999,6,FALSE)</f>
        <v>0</v>
      </c>
      <c r="G645" s="93">
        <f t="shared" si="64"/>
        <v>43647</v>
      </c>
      <c r="H645" s="89">
        <f>VLOOKUP($A645,[2]MENSAIS!$A$3:$M$1000,8,FALSE)</f>
        <v>0</v>
      </c>
      <c r="I645" s="90">
        <f>VLOOKUP($A645,[2]MENSAIS!$A$3:$M$1000,9,FALSE)</f>
        <v>0</v>
      </c>
      <c r="J645" s="58">
        <f t="shared" ca="1" si="59"/>
        <v>0</v>
      </c>
      <c r="K645" s="94">
        <f t="shared" si="62"/>
        <v>0</v>
      </c>
      <c r="L645" s="94">
        <f t="shared" si="63"/>
        <v>0</v>
      </c>
      <c r="M645" s="92">
        <v>643</v>
      </c>
      <c r="N645" s="93">
        <f t="shared" si="65"/>
        <v>43647</v>
      </c>
      <c r="O645" s="94">
        <f>IF(N645&gt;$N$2,1,IF(C645=C646,1*O646,C645*O646/VLOOKUP(N645,Moeda!A$3:D$99,4,1)))</f>
        <v>1.0057792273345696</v>
      </c>
    </row>
    <row r="646" spans="1:15" ht="20.100000000000001" customHeight="1" x14ac:dyDescent="0.2">
      <c r="A646" s="95">
        <v>43678</v>
      </c>
      <c r="B646" s="100">
        <f>VLOOKUP($A646,[2]MENSAIS!$A$3:$G$1000,2,FALSE)</f>
        <v>0</v>
      </c>
      <c r="C646" s="101">
        <f>VLOOKUP($A646,[2]MENSAIS!$A$3:$G$1000,3,FALSE)</f>
        <v>1</v>
      </c>
      <c r="D646" s="100">
        <f>VLOOKUP($A646,[2]MENSAIS!$A$3:$G$1000,4,FALSE)</f>
        <v>1</v>
      </c>
      <c r="E646" s="101">
        <f>VLOOKUP($A646,[2]MENSAIS!$A$3:$G$1000,5,FALSE)</f>
        <v>1.0147075974814177</v>
      </c>
      <c r="F646" s="96">
        <f>VLOOKUP(A646,[2]MENSAIS!$A$2:$F$999,6,FALSE)</f>
        <v>0</v>
      </c>
      <c r="G646" s="93">
        <f t="shared" si="64"/>
        <v>43678</v>
      </c>
      <c r="H646" s="89">
        <f>VLOOKUP($A646,[2]MENSAIS!$A$3:$M$1000,8,FALSE)</f>
        <v>0</v>
      </c>
      <c r="I646" s="90">
        <f>VLOOKUP($A646,[2]MENSAIS!$A$3:$M$1000,9,FALSE)</f>
        <v>0</v>
      </c>
      <c r="J646" s="58">
        <f t="shared" ca="1" si="59"/>
        <v>0</v>
      </c>
      <c r="K646" s="94">
        <f t="shared" si="62"/>
        <v>0</v>
      </c>
      <c r="L646" s="94">
        <f t="shared" si="63"/>
        <v>0</v>
      </c>
      <c r="M646" s="92">
        <v>644</v>
      </c>
      <c r="N646" s="93">
        <f t="shared" si="65"/>
        <v>43678</v>
      </c>
      <c r="O646" s="94">
        <f>IF(N646&gt;$N$2,1,IF(C646=C647,1*O647,C646*O647/VLOOKUP(N646,Moeda!A$3:D$99,4,1)))</f>
        <v>1.0057792273345696</v>
      </c>
    </row>
    <row r="647" spans="1:15" ht="20.100000000000001" customHeight="1" x14ac:dyDescent="0.2">
      <c r="A647" s="95">
        <v>43709</v>
      </c>
      <c r="B647" s="100">
        <f>VLOOKUP($A647,[2]MENSAIS!$A$3:$G$1000,2,FALSE)</f>
        <v>0</v>
      </c>
      <c r="C647" s="101">
        <f>VLOOKUP($A647,[2]MENSAIS!$A$3:$G$1000,3,FALSE)</f>
        <v>1</v>
      </c>
      <c r="D647" s="100">
        <f>VLOOKUP($A647,[2]MENSAIS!$A$3:$G$1000,4,FALSE)</f>
        <v>1</v>
      </c>
      <c r="E647" s="101">
        <f>VLOOKUP($A647,[2]MENSAIS!$A$3:$G$1000,5,FALSE)</f>
        <v>1.0147075974814177</v>
      </c>
      <c r="F647" s="96">
        <f>VLOOKUP(A647,[2]MENSAIS!$A$2:$F$999,6,FALSE)</f>
        <v>0</v>
      </c>
      <c r="G647" s="93">
        <f t="shared" si="64"/>
        <v>43709</v>
      </c>
      <c r="H647" s="89">
        <f>VLOOKUP($A647,[2]MENSAIS!$A$3:$M$1000,8,FALSE)</f>
        <v>0</v>
      </c>
      <c r="I647" s="90">
        <f>VLOOKUP($A647,[2]MENSAIS!$A$3:$M$1000,9,FALSE)</f>
        <v>0</v>
      </c>
      <c r="J647" s="58">
        <f t="shared" ca="1" si="59"/>
        <v>0</v>
      </c>
      <c r="K647" s="94">
        <f t="shared" si="62"/>
        <v>0</v>
      </c>
      <c r="L647" s="94">
        <f t="shared" si="63"/>
        <v>0</v>
      </c>
      <c r="M647" s="92">
        <v>645</v>
      </c>
      <c r="N647" s="93">
        <f t="shared" si="65"/>
        <v>43709</v>
      </c>
      <c r="O647" s="94">
        <f>IF(N647&gt;$N$2,1,IF(C647=C648,1*O648,C647*O648/VLOOKUP(N647,Moeda!A$3:D$99,4,1)))</f>
        <v>1.0057792273345696</v>
      </c>
    </row>
    <row r="648" spans="1:15" ht="20.100000000000001" customHeight="1" x14ac:dyDescent="0.2">
      <c r="A648" s="95">
        <v>43739</v>
      </c>
      <c r="B648" s="100">
        <f>VLOOKUP($A648,[2]MENSAIS!$A$3:$G$1000,2,FALSE)</f>
        <v>0</v>
      </c>
      <c r="C648" s="101">
        <f>VLOOKUP($A648,[2]MENSAIS!$A$3:$G$1000,3,FALSE)</f>
        <v>1</v>
      </c>
      <c r="D648" s="100">
        <f>VLOOKUP($A648,[2]MENSAIS!$A$3:$G$1000,4,FALSE)</f>
        <v>1</v>
      </c>
      <c r="E648" s="101">
        <f>VLOOKUP($A648,[2]MENSAIS!$A$3:$G$1000,5,FALSE)</f>
        <v>1.0147075974814177</v>
      </c>
      <c r="F648" s="96">
        <f>VLOOKUP(A648,[2]MENSAIS!$A$2:$F$999,6,FALSE)</f>
        <v>0</v>
      </c>
      <c r="G648" s="93">
        <f t="shared" si="64"/>
        <v>43739</v>
      </c>
      <c r="H648" s="89">
        <f>VLOOKUP($A648,[2]MENSAIS!$A$3:$M$1000,8,FALSE)</f>
        <v>0</v>
      </c>
      <c r="I648" s="90">
        <f>VLOOKUP($A648,[2]MENSAIS!$A$3:$M$1000,9,FALSE)</f>
        <v>0</v>
      </c>
      <c r="J648" s="58">
        <f t="shared" ca="1" si="59"/>
        <v>0</v>
      </c>
      <c r="K648" s="94">
        <f t="shared" si="62"/>
        <v>0</v>
      </c>
      <c r="L648" s="94">
        <f t="shared" si="63"/>
        <v>0</v>
      </c>
      <c r="M648" s="92">
        <v>646</v>
      </c>
      <c r="N648" s="93">
        <f t="shared" si="65"/>
        <v>43739</v>
      </c>
      <c r="O648" s="94">
        <f>IF(N648&gt;$N$2,1,IF(C648=C649,1*O649,C648*O649/VLOOKUP(N648,Moeda!A$3:D$99,4,1)))</f>
        <v>1.0057792273345696</v>
      </c>
    </row>
    <row r="649" spans="1:15" ht="20.100000000000001" customHeight="1" x14ac:dyDescent="0.2">
      <c r="A649" s="95">
        <v>43770</v>
      </c>
      <c r="B649" s="100">
        <f>VLOOKUP($A649,[2]MENSAIS!$A$3:$G$1000,2,FALSE)</f>
        <v>0</v>
      </c>
      <c r="C649" s="101">
        <f>VLOOKUP($A649,[2]MENSAIS!$A$3:$G$1000,3,FALSE)</f>
        <v>1</v>
      </c>
      <c r="D649" s="100">
        <f>VLOOKUP($A649,[2]MENSAIS!$A$3:$G$1000,4,FALSE)</f>
        <v>1</v>
      </c>
      <c r="E649" s="101">
        <f>VLOOKUP($A649,[2]MENSAIS!$A$3:$G$1000,5,FALSE)</f>
        <v>1.0147075974814177</v>
      </c>
      <c r="F649" s="96">
        <f>VLOOKUP(A649,[2]MENSAIS!$A$2:$F$999,6,FALSE)</f>
        <v>0</v>
      </c>
      <c r="G649" s="93">
        <f t="shared" si="64"/>
        <v>43770</v>
      </c>
      <c r="H649" s="89">
        <f>VLOOKUP($A649,[2]MENSAIS!$A$3:$M$1000,8,FALSE)</f>
        <v>0</v>
      </c>
      <c r="I649" s="90">
        <f>VLOOKUP($A649,[2]MENSAIS!$A$3:$M$1000,9,FALSE)</f>
        <v>0</v>
      </c>
      <c r="J649" s="58">
        <f t="shared" ca="1" si="59"/>
        <v>0</v>
      </c>
      <c r="K649" s="94">
        <f t="shared" si="62"/>
        <v>0</v>
      </c>
      <c r="L649" s="94">
        <f t="shared" si="63"/>
        <v>0</v>
      </c>
      <c r="M649" s="92">
        <v>647</v>
      </c>
      <c r="N649" s="93">
        <f t="shared" si="65"/>
        <v>43770</v>
      </c>
      <c r="O649" s="94">
        <f>IF(N649&gt;$N$2,1,IF(C649=C650,1*O650,C649*O650/VLOOKUP(N649,Moeda!A$3:D$99,4,1)))</f>
        <v>1.0057792273345696</v>
      </c>
    </row>
    <row r="650" spans="1:15" ht="20.100000000000001" customHeight="1" x14ac:dyDescent="0.2">
      <c r="A650" s="95">
        <v>43800</v>
      </c>
      <c r="B650" s="100">
        <f>VLOOKUP($A650,[2]MENSAIS!$A$3:$G$1000,2,FALSE)</f>
        <v>0</v>
      </c>
      <c r="C650" s="101">
        <f>VLOOKUP($A650,[2]MENSAIS!$A$3:$G$1000,3,FALSE)</f>
        <v>1</v>
      </c>
      <c r="D650" s="100">
        <f>VLOOKUP($A650,[2]MENSAIS!$A$3:$G$1000,4,FALSE)</f>
        <v>1</v>
      </c>
      <c r="E650" s="101">
        <f>VLOOKUP($A650,[2]MENSAIS!$A$3:$G$1000,5,FALSE)</f>
        <v>1.0147075974814177</v>
      </c>
      <c r="F650" s="96">
        <f>VLOOKUP(A650,[2]MENSAIS!$A$2:$F$999,6,FALSE)</f>
        <v>0</v>
      </c>
      <c r="G650" s="93">
        <f t="shared" si="64"/>
        <v>43800</v>
      </c>
      <c r="H650" s="89">
        <f>VLOOKUP($A650,[2]MENSAIS!$A$3:$M$1000,8,FALSE)</f>
        <v>0</v>
      </c>
      <c r="I650" s="90">
        <f>VLOOKUP($A650,[2]MENSAIS!$A$3:$M$1000,9,FALSE)</f>
        <v>0</v>
      </c>
      <c r="J650" s="58">
        <f t="shared" ca="1" si="59"/>
        <v>0</v>
      </c>
      <c r="K650" s="94">
        <f t="shared" si="62"/>
        <v>0</v>
      </c>
      <c r="L650" s="94">
        <f t="shared" si="63"/>
        <v>0</v>
      </c>
      <c r="M650" s="92">
        <v>648</v>
      </c>
      <c r="N650" s="93">
        <f t="shared" si="65"/>
        <v>43800</v>
      </c>
      <c r="O650" s="94">
        <f>IF(N650&gt;$N$2,1,IF(C650=C651,1*O651,C650*O651/VLOOKUP(N650,Moeda!A$3:D$99,4,1)))</f>
        <v>1.0057792273345696</v>
      </c>
    </row>
    <row r="651" spans="1:15" ht="20.100000000000001" customHeight="1" x14ac:dyDescent="0.2">
      <c r="A651" s="95">
        <v>43831</v>
      </c>
      <c r="B651" s="100">
        <f>VLOOKUP($A651,[2]MENSAIS!$A$3:$G$1000,2,FALSE)</f>
        <v>0</v>
      </c>
      <c r="C651" s="101">
        <f>VLOOKUP($A651,[2]MENSAIS!$A$3:$G$1000,3,FALSE)</f>
        <v>1</v>
      </c>
      <c r="D651" s="100">
        <f>VLOOKUP($A651,[2]MENSAIS!$A$3:$G$1000,4,FALSE)</f>
        <v>1</v>
      </c>
      <c r="E651" s="101">
        <f>VLOOKUP($A651,[2]MENSAIS!$A$3:$G$1000,5,FALSE)</f>
        <v>1.0147075974814177</v>
      </c>
      <c r="F651" s="96">
        <f>VLOOKUP(A651,[2]MENSAIS!$A$2:$F$999,6,FALSE)</f>
        <v>0</v>
      </c>
      <c r="G651" s="93">
        <f t="shared" si="64"/>
        <v>43831</v>
      </c>
      <c r="H651" s="89">
        <f>VLOOKUP($A651,[2]MENSAIS!$A$3:$M$1000,8,FALSE)</f>
        <v>0</v>
      </c>
      <c r="I651" s="90">
        <f>VLOOKUP($A651,[2]MENSAIS!$A$3:$M$1000,9,FALSE)</f>
        <v>0</v>
      </c>
      <c r="J651" s="58">
        <f t="shared" ca="1" si="59"/>
        <v>0</v>
      </c>
      <c r="K651" s="94">
        <f t="shared" si="62"/>
        <v>0</v>
      </c>
      <c r="L651" s="94">
        <f t="shared" si="63"/>
        <v>0</v>
      </c>
      <c r="M651" s="92">
        <v>649</v>
      </c>
      <c r="N651" s="93">
        <f t="shared" si="65"/>
        <v>43831</v>
      </c>
      <c r="O651" s="94">
        <f>IF(N651&gt;$N$2,1,IF(C651=C652,1*O652,C651*O652/VLOOKUP(N651,Moeda!A$3:D$99,4,1)))</f>
        <v>1.0057792273345696</v>
      </c>
    </row>
    <row r="652" spans="1:15" ht="20.100000000000001" customHeight="1" x14ac:dyDescent="0.2">
      <c r="A652" s="95">
        <v>43862</v>
      </c>
      <c r="B652" s="100">
        <f>VLOOKUP($A652,[2]MENSAIS!$A$3:$G$1000,2,FALSE)</f>
        <v>0</v>
      </c>
      <c r="C652" s="101">
        <f>VLOOKUP($A652,[2]MENSAIS!$A$3:$G$1000,3,FALSE)</f>
        <v>1</v>
      </c>
      <c r="D652" s="100">
        <f>VLOOKUP($A652,[2]MENSAIS!$A$3:$G$1000,4,FALSE)</f>
        <v>1</v>
      </c>
      <c r="E652" s="101">
        <f>VLOOKUP($A652,[2]MENSAIS!$A$3:$G$1000,5,FALSE)</f>
        <v>1.0147075974814177</v>
      </c>
      <c r="F652" s="96">
        <f>VLOOKUP(A652,[2]MENSAIS!$A$2:$F$999,6,FALSE)</f>
        <v>0</v>
      </c>
      <c r="G652" s="93">
        <f t="shared" si="64"/>
        <v>43862</v>
      </c>
      <c r="H652" s="89">
        <f>VLOOKUP($A652,[2]MENSAIS!$A$3:$M$1000,8,FALSE)</f>
        <v>0</v>
      </c>
      <c r="I652" s="90">
        <f>VLOOKUP($A652,[2]MENSAIS!$A$3:$M$1000,9,FALSE)</f>
        <v>0</v>
      </c>
      <c r="J652" s="58">
        <f t="shared" ref="J652:J715" ca="1" si="66">IF($F652=1,1,IF(J651&gt;=1,J651+1,0))</f>
        <v>0</v>
      </c>
      <c r="K652" s="94">
        <f t="shared" si="62"/>
        <v>0</v>
      </c>
      <c r="L652" s="94">
        <f t="shared" si="63"/>
        <v>0</v>
      </c>
      <c r="M652" s="92">
        <v>650</v>
      </c>
      <c r="N652" s="93">
        <f t="shared" si="65"/>
        <v>43862</v>
      </c>
      <c r="O652" s="94">
        <f>IF(N652&gt;$N$2,1,IF(C652=C653,1*O653,C652*O653/VLOOKUP(N652,Moeda!A$3:D$99,4,1)))</f>
        <v>1.0057792273345696</v>
      </c>
    </row>
    <row r="653" spans="1:15" ht="20.100000000000001" customHeight="1" x14ac:dyDescent="0.2">
      <c r="A653" s="95">
        <v>43891</v>
      </c>
      <c r="B653" s="100">
        <f>VLOOKUP($A653,[2]MENSAIS!$A$3:$G$1000,2,FALSE)</f>
        <v>0</v>
      </c>
      <c r="C653" s="101">
        <f>VLOOKUP($A653,[2]MENSAIS!$A$3:$G$1000,3,FALSE)</f>
        <v>1</v>
      </c>
      <c r="D653" s="100">
        <f>VLOOKUP($A653,[2]MENSAIS!$A$3:$G$1000,4,FALSE)</f>
        <v>1</v>
      </c>
      <c r="E653" s="101">
        <f>VLOOKUP($A653,[2]MENSAIS!$A$3:$G$1000,5,FALSE)</f>
        <v>1.0147075974814177</v>
      </c>
      <c r="F653" s="96">
        <f>VLOOKUP(A653,[2]MENSAIS!$A$2:$F$999,6,FALSE)</f>
        <v>0</v>
      </c>
      <c r="G653" s="93">
        <f t="shared" si="64"/>
        <v>43891</v>
      </c>
      <c r="H653" s="89">
        <f>VLOOKUP($A653,[2]MENSAIS!$A$3:$M$1000,8,FALSE)</f>
        <v>0</v>
      </c>
      <c r="I653" s="90">
        <f>VLOOKUP($A653,[2]MENSAIS!$A$3:$M$1000,9,FALSE)</f>
        <v>0</v>
      </c>
      <c r="J653" s="58">
        <f t="shared" ca="1" si="66"/>
        <v>0</v>
      </c>
      <c r="K653" s="94">
        <f t="shared" si="62"/>
        <v>0</v>
      </c>
      <c r="L653" s="94">
        <f t="shared" si="63"/>
        <v>0</v>
      </c>
      <c r="M653" s="92">
        <v>651</v>
      </c>
      <c r="N653" s="93">
        <f t="shared" si="65"/>
        <v>43891</v>
      </c>
      <c r="O653" s="94">
        <f>IF(N653&gt;$N$2,1,IF(C653=C654,1*O654,C653*O654/VLOOKUP(N653,Moeda!A$3:D$99,4,1)))</f>
        <v>1.0057792273345696</v>
      </c>
    </row>
    <row r="654" spans="1:15" ht="20.100000000000001" customHeight="1" x14ac:dyDescent="0.2">
      <c r="A654" s="95">
        <v>43922</v>
      </c>
      <c r="B654" s="100">
        <f>VLOOKUP($A654,[2]MENSAIS!$A$3:$G$1000,2,FALSE)</f>
        <v>0</v>
      </c>
      <c r="C654" s="101">
        <f>VLOOKUP($A654,[2]MENSAIS!$A$3:$G$1000,3,FALSE)</f>
        <v>1</v>
      </c>
      <c r="D654" s="100">
        <f>VLOOKUP($A654,[2]MENSAIS!$A$3:$G$1000,4,FALSE)</f>
        <v>1</v>
      </c>
      <c r="E654" s="101">
        <f>VLOOKUP($A654,[2]MENSAIS!$A$3:$G$1000,5,FALSE)</f>
        <v>1.0147075974814177</v>
      </c>
      <c r="F654" s="96">
        <f>VLOOKUP(A654,[2]MENSAIS!$A$2:$F$999,6,FALSE)</f>
        <v>0</v>
      </c>
      <c r="G654" s="93">
        <f t="shared" si="64"/>
        <v>43922</v>
      </c>
      <c r="H654" s="89">
        <f>VLOOKUP($A654,[2]MENSAIS!$A$3:$M$1000,8,FALSE)</f>
        <v>0</v>
      </c>
      <c r="I654" s="90">
        <f>VLOOKUP($A654,[2]MENSAIS!$A$3:$M$1000,9,FALSE)</f>
        <v>0</v>
      </c>
      <c r="J654" s="58">
        <f t="shared" ca="1" si="66"/>
        <v>0</v>
      </c>
      <c r="K654" s="94">
        <f t="shared" si="62"/>
        <v>0</v>
      </c>
      <c r="L654" s="94">
        <f t="shared" si="63"/>
        <v>0</v>
      </c>
      <c r="M654" s="92">
        <v>652</v>
      </c>
      <c r="N654" s="93">
        <f t="shared" si="65"/>
        <v>43922</v>
      </c>
      <c r="O654" s="94">
        <f>IF(N654&gt;$N$2,1,IF(C654=C655,1*O655,C654*O655/VLOOKUP(N654,Moeda!A$3:D$99,4,1)))</f>
        <v>1.0057792273345696</v>
      </c>
    </row>
    <row r="655" spans="1:15" ht="20.100000000000001" customHeight="1" x14ac:dyDescent="0.2">
      <c r="A655" s="95">
        <v>43952</v>
      </c>
      <c r="B655" s="100">
        <f>VLOOKUP($A655,[2]MENSAIS!$A$3:$G$1000,2,FALSE)</f>
        <v>0</v>
      </c>
      <c r="C655" s="101">
        <f>VLOOKUP($A655,[2]MENSAIS!$A$3:$G$1000,3,FALSE)</f>
        <v>1</v>
      </c>
      <c r="D655" s="100">
        <f>VLOOKUP($A655,[2]MENSAIS!$A$3:$G$1000,4,FALSE)</f>
        <v>1</v>
      </c>
      <c r="E655" s="101">
        <f>VLOOKUP($A655,[2]MENSAIS!$A$3:$G$1000,5,FALSE)</f>
        <v>1.0147075974814177</v>
      </c>
      <c r="F655" s="96">
        <f>VLOOKUP(A655,[2]MENSAIS!$A$2:$F$999,6,FALSE)</f>
        <v>0</v>
      </c>
      <c r="G655" s="93">
        <f t="shared" si="64"/>
        <v>43952</v>
      </c>
      <c r="H655" s="89">
        <f>VLOOKUP($A655,[2]MENSAIS!$A$3:$M$1000,8,FALSE)</f>
        <v>0</v>
      </c>
      <c r="I655" s="90">
        <f>VLOOKUP($A655,[2]MENSAIS!$A$3:$M$1000,9,FALSE)</f>
        <v>0</v>
      </c>
      <c r="J655" s="58">
        <f t="shared" ca="1" si="66"/>
        <v>0</v>
      </c>
      <c r="K655" s="94">
        <f t="shared" si="62"/>
        <v>0</v>
      </c>
      <c r="L655" s="94">
        <f t="shared" si="63"/>
        <v>0</v>
      </c>
      <c r="M655" s="92">
        <v>653</v>
      </c>
      <c r="N655" s="93">
        <f t="shared" si="65"/>
        <v>43952</v>
      </c>
      <c r="O655" s="94">
        <f>IF(N655&gt;$N$2,1,IF(C655=C656,1*O656,C655*O656/VLOOKUP(N655,Moeda!A$3:D$99,4,1)))</f>
        <v>1.0057792273345696</v>
      </c>
    </row>
    <row r="656" spans="1:15" ht="20.100000000000001" customHeight="1" x14ac:dyDescent="0.2">
      <c r="A656" s="95">
        <v>43983</v>
      </c>
      <c r="B656" s="100">
        <f>VLOOKUP($A656,[2]MENSAIS!$A$3:$G$1000,2,FALSE)</f>
        <v>0</v>
      </c>
      <c r="C656" s="101">
        <f>VLOOKUP($A656,[2]MENSAIS!$A$3:$G$1000,3,FALSE)</f>
        <v>1</v>
      </c>
      <c r="D656" s="100">
        <f>VLOOKUP($A656,[2]MENSAIS!$A$3:$G$1000,4,FALSE)</f>
        <v>1</v>
      </c>
      <c r="E656" s="101">
        <f>VLOOKUP($A656,[2]MENSAIS!$A$3:$G$1000,5,FALSE)</f>
        <v>1.0147075974814177</v>
      </c>
      <c r="F656" s="96">
        <f>VLOOKUP(A656,[2]MENSAIS!$A$2:$F$999,6,FALSE)</f>
        <v>0</v>
      </c>
      <c r="G656" s="93">
        <f t="shared" si="64"/>
        <v>43983</v>
      </c>
      <c r="H656" s="89">
        <f>VLOOKUP($A656,[2]MENSAIS!$A$3:$M$1000,8,FALSE)</f>
        <v>0</v>
      </c>
      <c r="I656" s="90">
        <f>VLOOKUP($A656,[2]MENSAIS!$A$3:$M$1000,9,FALSE)</f>
        <v>0</v>
      </c>
      <c r="J656" s="58">
        <f t="shared" ca="1" si="66"/>
        <v>0</v>
      </c>
      <c r="K656" s="94">
        <f t="shared" si="62"/>
        <v>0</v>
      </c>
      <c r="L656" s="94">
        <f t="shared" si="63"/>
        <v>0</v>
      </c>
      <c r="M656" s="92">
        <v>654</v>
      </c>
      <c r="N656" s="93">
        <f t="shared" si="65"/>
        <v>43983</v>
      </c>
      <c r="O656" s="94">
        <f>IF(N656&gt;$N$2,1,IF(C656=C657,1*O657,C656*O657/VLOOKUP(N656,Moeda!A$3:D$99,4,1)))</f>
        <v>1.0057792273345696</v>
      </c>
    </row>
    <row r="657" spans="1:15" ht="20.100000000000001" customHeight="1" x14ac:dyDescent="0.2">
      <c r="A657" s="95">
        <v>44013</v>
      </c>
      <c r="B657" s="100">
        <f>VLOOKUP($A657,[2]MENSAIS!$A$3:$G$1000,2,FALSE)</f>
        <v>0</v>
      </c>
      <c r="C657" s="101">
        <f>VLOOKUP($A657,[2]MENSAIS!$A$3:$G$1000,3,FALSE)</f>
        <v>1</v>
      </c>
      <c r="D657" s="100">
        <f>VLOOKUP($A657,[2]MENSAIS!$A$3:$G$1000,4,FALSE)</f>
        <v>1</v>
      </c>
      <c r="E657" s="101">
        <f>VLOOKUP($A657,[2]MENSAIS!$A$3:$G$1000,5,FALSE)</f>
        <v>1.0147075974814177</v>
      </c>
      <c r="F657" s="96">
        <f>VLOOKUP(A657,[2]MENSAIS!$A$2:$F$999,6,FALSE)</f>
        <v>0</v>
      </c>
      <c r="G657" s="93">
        <f t="shared" si="64"/>
        <v>44013</v>
      </c>
      <c r="H657" s="89">
        <f>VLOOKUP($A657,[2]MENSAIS!$A$3:$M$1000,8,FALSE)</f>
        <v>0</v>
      </c>
      <c r="I657" s="90">
        <f>VLOOKUP($A657,[2]MENSAIS!$A$3:$M$1000,9,FALSE)</f>
        <v>0</v>
      </c>
      <c r="J657" s="58">
        <f t="shared" ca="1" si="66"/>
        <v>0</v>
      </c>
      <c r="K657" s="94">
        <f t="shared" si="62"/>
        <v>0</v>
      </c>
      <c r="L657" s="94">
        <f t="shared" si="63"/>
        <v>0</v>
      </c>
      <c r="M657" s="92">
        <v>655</v>
      </c>
      <c r="N657" s="93">
        <f t="shared" si="65"/>
        <v>44013</v>
      </c>
      <c r="O657" s="94">
        <f>IF(N657&gt;$N$2,1,IF(C657=C658,1*O658,C657*O658/VLOOKUP(N657,Moeda!A$3:D$99,4,1)))</f>
        <v>1.0057792273345696</v>
      </c>
    </row>
    <row r="658" spans="1:15" ht="20.100000000000001" customHeight="1" x14ac:dyDescent="0.2">
      <c r="A658" s="95">
        <v>44044</v>
      </c>
      <c r="B658" s="100">
        <f>VLOOKUP($A658,[2]MENSAIS!$A$3:$G$1000,2,FALSE)</f>
        <v>0</v>
      </c>
      <c r="C658" s="101">
        <f>VLOOKUP($A658,[2]MENSAIS!$A$3:$G$1000,3,FALSE)</f>
        <v>1</v>
      </c>
      <c r="D658" s="100">
        <f>VLOOKUP($A658,[2]MENSAIS!$A$3:$G$1000,4,FALSE)</f>
        <v>1</v>
      </c>
      <c r="E658" s="101">
        <f>VLOOKUP($A658,[2]MENSAIS!$A$3:$G$1000,5,FALSE)</f>
        <v>1.0147075974814177</v>
      </c>
      <c r="F658" s="96">
        <f>VLOOKUP(A658,[2]MENSAIS!$A$2:$F$999,6,FALSE)</f>
        <v>0</v>
      </c>
      <c r="G658" s="93">
        <f t="shared" si="64"/>
        <v>44044</v>
      </c>
      <c r="H658" s="89">
        <f>VLOOKUP($A658,[2]MENSAIS!$A$3:$M$1000,8,FALSE)</f>
        <v>0</v>
      </c>
      <c r="I658" s="90">
        <f>VLOOKUP($A658,[2]MENSAIS!$A$3:$M$1000,9,FALSE)</f>
        <v>0</v>
      </c>
      <c r="J658" s="58">
        <f t="shared" ca="1" si="66"/>
        <v>0</v>
      </c>
      <c r="K658" s="94">
        <f t="shared" si="62"/>
        <v>0</v>
      </c>
      <c r="L658" s="94">
        <f t="shared" si="63"/>
        <v>0</v>
      </c>
      <c r="M658" s="92">
        <v>656</v>
      </c>
      <c r="N658" s="93">
        <f t="shared" si="65"/>
        <v>44044</v>
      </c>
      <c r="O658" s="94">
        <f>IF(N658&gt;$N$2,1,IF(C658=C659,1*O659,C658*O659/VLOOKUP(N658,Moeda!A$3:D$99,4,1)))</f>
        <v>1.0057792273345696</v>
      </c>
    </row>
    <row r="659" spans="1:15" ht="20.100000000000001" customHeight="1" x14ac:dyDescent="0.2">
      <c r="A659" s="95">
        <v>44075</v>
      </c>
      <c r="B659" s="100">
        <f>VLOOKUP($A659,[2]MENSAIS!$A$3:$G$1000,2,FALSE)</f>
        <v>0</v>
      </c>
      <c r="C659" s="101">
        <f>VLOOKUP($A659,[2]MENSAIS!$A$3:$G$1000,3,FALSE)</f>
        <v>1</v>
      </c>
      <c r="D659" s="100">
        <f>VLOOKUP($A659,[2]MENSAIS!$A$3:$G$1000,4,FALSE)</f>
        <v>1</v>
      </c>
      <c r="E659" s="101">
        <f>VLOOKUP($A659,[2]MENSAIS!$A$3:$G$1000,5,FALSE)</f>
        <v>1.0147075974814177</v>
      </c>
      <c r="F659" s="96">
        <f>VLOOKUP(A659,[2]MENSAIS!$A$2:$F$999,6,FALSE)</f>
        <v>0</v>
      </c>
      <c r="G659" s="93">
        <f t="shared" si="64"/>
        <v>44075</v>
      </c>
      <c r="H659" s="89">
        <f>VLOOKUP($A659,[2]MENSAIS!$A$3:$M$1000,8,FALSE)</f>
        <v>0</v>
      </c>
      <c r="I659" s="90">
        <f>VLOOKUP($A659,[2]MENSAIS!$A$3:$M$1000,9,FALSE)</f>
        <v>0</v>
      </c>
      <c r="J659" s="58">
        <f t="shared" ca="1" si="66"/>
        <v>0</v>
      </c>
      <c r="K659" s="94">
        <f t="shared" si="62"/>
        <v>0</v>
      </c>
      <c r="L659" s="94">
        <f t="shared" si="63"/>
        <v>0</v>
      </c>
      <c r="M659" s="92">
        <v>657</v>
      </c>
      <c r="N659" s="93">
        <f t="shared" si="65"/>
        <v>44075</v>
      </c>
      <c r="O659" s="94">
        <f>IF(N659&gt;$N$2,1,IF(C659=C660,1*O660,C659*O660/VLOOKUP(N659,Moeda!A$3:D$99,4,1)))</f>
        <v>1.0057792273345696</v>
      </c>
    </row>
    <row r="660" spans="1:15" ht="20.100000000000001" customHeight="1" x14ac:dyDescent="0.2">
      <c r="A660" s="95">
        <v>44105</v>
      </c>
      <c r="B660" s="100">
        <f>VLOOKUP($A660,[2]MENSAIS!$A$3:$G$1000,2,FALSE)</f>
        <v>0</v>
      </c>
      <c r="C660" s="101">
        <f>VLOOKUP($A660,[2]MENSAIS!$A$3:$G$1000,3,FALSE)</f>
        <v>1</v>
      </c>
      <c r="D660" s="100">
        <f>VLOOKUP($A660,[2]MENSAIS!$A$3:$G$1000,4,FALSE)</f>
        <v>1</v>
      </c>
      <c r="E660" s="101">
        <f>VLOOKUP($A660,[2]MENSAIS!$A$3:$G$1000,5,FALSE)</f>
        <v>1.0147075974814177</v>
      </c>
      <c r="F660" s="96">
        <f>VLOOKUP(A660,[2]MENSAIS!$A$2:$F$999,6,FALSE)</f>
        <v>0</v>
      </c>
      <c r="G660" s="93">
        <f t="shared" si="64"/>
        <v>44105</v>
      </c>
      <c r="H660" s="89">
        <f>VLOOKUP($A660,[2]MENSAIS!$A$3:$M$1000,8,FALSE)</f>
        <v>0</v>
      </c>
      <c r="I660" s="90">
        <f>VLOOKUP($A660,[2]MENSAIS!$A$3:$M$1000,9,FALSE)</f>
        <v>0</v>
      </c>
      <c r="J660" s="58">
        <f t="shared" ca="1" si="66"/>
        <v>0</v>
      </c>
      <c r="K660" s="94">
        <f t="shared" si="62"/>
        <v>0</v>
      </c>
      <c r="L660" s="94">
        <f t="shared" si="63"/>
        <v>0</v>
      </c>
      <c r="M660" s="92">
        <v>658</v>
      </c>
      <c r="N660" s="93">
        <f t="shared" si="65"/>
        <v>44105</v>
      </c>
      <c r="O660" s="94">
        <f>IF(N660&gt;$N$2,1,IF(C660=C661,1*O661,C660*O661/VLOOKUP(N660,Moeda!A$3:D$99,4,1)))</f>
        <v>1.0057792273345696</v>
      </c>
    </row>
    <row r="661" spans="1:15" ht="20.100000000000001" customHeight="1" x14ac:dyDescent="0.2">
      <c r="A661" s="95">
        <v>44136</v>
      </c>
      <c r="B661" s="100">
        <f>VLOOKUP($A661,[2]MENSAIS!$A$3:$G$1000,2,FALSE)</f>
        <v>0</v>
      </c>
      <c r="C661" s="101">
        <f>VLOOKUP($A661,[2]MENSAIS!$A$3:$G$1000,3,FALSE)</f>
        <v>1</v>
      </c>
      <c r="D661" s="100">
        <f>VLOOKUP($A661,[2]MENSAIS!$A$3:$G$1000,4,FALSE)</f>
        <v>1</v>
      </c>
      <c r="E661" s="101">
        <f>VLOOKUP($A661,[2]MENSAIS!$A$3:$G$1000,5,FALSE)</f>
        <v>1.0147075974814177</v>
      </c>
      <c r="F661" s="96">
        <f>VLOOKUP(A661,[2]MENSAIS!$A$2:$F$999,6,FALSE)</f>
        <v>0</v>
      </c>
      <c r="G661" s="93">
        <f t="shared" si="64"/>
        <v>44136</v>
      </c>
      <c r="H661" s="89">
        <f>VLOOKUP($A661,[2]MENSAIS!$A$3:$M$1000,8,FALSE)</f>
        <v>0</v>
      </c>
      <c r="I661" s="90">
        <f>VLOOKUP($A661,[2]MENSAIS!$A$3:$M$1000,9,FALSE)</f>
        <v>0</v>
      </c>
      <c r="J661" s="58">
        <f t="shared" ca="1" si="66"/>
        <v>0</v>
      </c>
      <c r="K661" s="94">
        <f t="shared" si="62"/>
        <v>0</v>
      </c>
      <c r="L661" s="94">
        <f t="shared" si="63"/>
        <v>0</v>
      </c>
      <c r="M661" s="92">
        <v>659</v>
      </c>
      <c r="N661" s="93">
        <f t="shared" si="65"/>
        <v>44136</v>
      </c>
      <c r="O661" s="94">
        <f>IF(N661&gt;$N$2,1,IF(C661=C662,1*O662,C661*O662/VLOOKUP(N661,Moeda!A$3:D$99,4,1)))</f>
        <v>1.0057792273345696</v>
      </c>
    </row>
    <row r="662" spans="1:15" ht="20.100000000000001" customHeight="1" x14ac:dyDescent="0.2">
      <c r="A662" s="95">
        <v>44166</v>
      </c>
      <c r="B662" s="100">
        <f>VLOOKUP($A662,[2]MENSAIS!$A$3:$G$1000,2,FALSE)</f>
        <v>0</v>
      </c>
      <c r="C662" s="101">
        <f>VLOOKUP($A662,[2]MENSAIS!$A$3:$G$1000,3,FALSE)</f>
        <v>1</v>
      </c>
      <c r="D662" s="100">
        <f>VLOOKUP($A662,[2]MENSAIS!$A$3:$G$1000,4,FALSE)</f>
        <v>1</v>
      </c>
      <c r="E662" s="101">
        <f>VLOOKUP($A662,[2]MENSAIS!$A$3:$G$1000,5,FALSE)</f>
        <v>1.0147075974814177</v>
      </c>
      <c r="F662" s="96">
        <f>VLOOKUP(A662,[2]MENSAIS!$A$2:$F$999,6,FALSE)</f>
        <v>0</v>
      </c>
      <c r="G662" s="93">
        <f t="shared" si="64"/>
        <v>44166</v>
      </c>
      <c r="H662" s="89">
        <f>VLOOKUP($A662,[2]MENSAIS!$A$3:$M$1000,8,FALSE)</f>
        <v>0</v>
      </c>
      <c r="I662" s="90">
        <f>VLOOKUP($A662,[2]MENSAIS!$A$3:$M$1000,9,FALSE)</f>
        <v>0</v>
      </c>
      <c r="J662" s="58">
        <f t="shared" ca="1" si="66"/>
        <v>0</v>
      </c>
      <c r="K662" s="94">
        <f t="shared" si="62"/>
        <v>0</v>
      </c>
      <c r="L662" s="94">
        <f t="shared" si="63"/>
        <v>0</v>
      </c>
      <c r="M662" s="92">
        <v>660</v>
      </c>
      <c r="N662" s="93">
        <f t="shared" si="65"/>
        <v>44166</v>
      </c>
      <c r="O662" s="94">
        <f>IF(N662&gt;$N$2,1,IF(C662=C663,1*O663,C662*O663/VLOOKUP(N662,Moeda!A$3:D$99,4,1)))</f>
        <v>1.0057792273345696</v>
      </c>
    </row>
    <row r="663" spans="1:15" ht="20.100000000000001" customHeight="1" x14ac:dyDescent="0.2">
      <c r="A663" s="95">
        <v>44197</v>
      </c>
      <c r="B663" s="100">
        <f>VLOOKUP($A663,[2]MENSAIS!$A$3:$G$1000,2,FALSE)</f>
        <v>0</v>
      </c>
      <c r="C663" s="101">
        <f>VLOOKUP($A663,[2]MENSAIS!$A$3:$G$1000,3,FALSE)</f>
        <v>1</v>
      </c>
      <c r="D663" s="100">
        <f>VLOOKUP($A663,[2]MENSAIS!$A$3:$G$1000,4,FALSE)</f>
        <v>1</v>
      </c>
      <c r="E663" s="101">
        <f>VLOOKUP($A663,[2]MENSAIS!$A$3:$G$1000,5,FALSE)</f>
        <v>1.0147075974814177</v>
      </c>
      <c r="F663" s="96">
        <f>VLOOKUP(A663,[2]MENSAIS!$A$2:$F$999,6,FALSE)</f>
        <v>0</v>
      </c>
      <c r="G663" s="93">
        <f t="shared" si="64"/>
        <v>44197</v>
      </c>
      <c r="H663" s="89">
        <f>VLOOKUP($A663,[2]MENSAIS!$A$3:$M$1000,8,FALSE)</f>
        <v>0</v>
      </c>
      <c r="I663" s="90">
        <f>VLOOKUP($A663,[2]MENSAIS!$A$3:$M$1000,9,FALSE)</f>
        <v>0</v>
      </c>
      <c r="J663" s="58">
        <f t="shared" ca="1" si="66"/>
        <v>0</v>
      </c>
      <c r="K663" s="94">
        <f t="shared" si="62"/>
        <v>0</v>
      </c>
      <c r="L663" s="94">
        <f t="shared" si="63"/>
        <v>0</v>
      </c>
      <c r="M663" s="92">
        <v>661</v>
      </c>
      <c r="N663" s="93">
        <f t="shared" si="65"/>
        <v>44197</v>
      </c>
      <c r="O663" s="94">
        <f>IF(N663&gt;$N$2,1,IF(C663=C664,1*O664,C663*O664/VLOOKUP(N663,Moeda!A$3:D$99,4,1)))</f>
        <v>1.0057792273345696</v>
      </c>
    </row>
    <row r="664" spans="1:15" ht="20.100000000000001" customHeight="1" x14ac:dyDescent="0.2">
      <c r="A664" s="95">
        <v>44228</v>
      </c>
      <c r="B664" s="100">
        <f>VLOOKUP($A664,[2]MENSAIS!$A$3:$G$1000,2,FALSE)</f>
        <v>0</v>
      </c>
      <c r="C664" s="101">
        <f>VLOOKUP($A664,[2]MENSAIS!$A$3:$G$1000,3,FALSE)</f>
        <v>1</v>
      </c>
      <c r="D664" s="100">
        <f>VLOOKUP($A664,[2]MENSAIS!$A$3:$G$1000,4,FALSE)</f>
        <v>1</v>
      </c>
      <c r="E664" s="101">
        <f>VLOOKUP($A664,[2]MENSAIS!$A$3:$G$1000,5,FALSE)</f>
        <v>1.0147075974814177</v>
      </c>
      <c r="F664" s="96">
        <f>VLOOKUP(A664,[2]MENSAIS!$A$2:$F$999,6,FALSE)</f>
        <v>0</v>
      </c>
      <c r="G664" s="93">
        <f t="shared" si="64"/>
        <v>44228</v>
      </c>
      <c r="H664" s="89">
        <f>VLOOKUP($A664,[2]MENSAIS!$A$3:$M$1000,8,FALSE)</f>
        <v>0</v>
      </c>
      <c r="I664" s="90">
        <f>VLOOKUP($A664,[2]MENSAIS!$A$3:$M$1000,9,FALSE)</f>
        <v>0</v>
      </c>
      <c r="J664" s="58">
        <f t="shared" ca="1" si="66"/>
        <v>0</v>
      </c>
      <c r="K664" s="94">
        <f t="shared" si="62"/>
        <v>0</v>
      </c>
      <c r="L664" s="94">
        <f t="shared" si="63"/>
        <v>0</v>
      </c>
      <c r="M664" s="92">
        <v>662</v>
      </c>
      <c r="N664" s="93">
        <f t="shared" si="65"/>
        <v>44228</v>
      </c>
      <c r="O664" s="94">
        <f>IF(N664&gt;$N$2,1,IF(C664=C665,1*O665,C664*O665/VLOOKUP(N664,Moeda!A$3:D$99,4,1)))</f>
        <v>1.0057792273345696</v>
      </c>
    </row>
    <row r="665" spans="1:15" ht="20.100000000000001" customHeight="1" x14ac:dyDescent="0.2">
      <c r="A665" s="95">
        <v>44256</v>
      </c>
      <c r="B665" s="100">
        <f>VLOOKUP($A665,[2]MENSAIS!$A$3:$G$1000,2,FALSE)</f>
        <v>0</v>
      </c>
      <c r="C665" s="101">
        <f>VLOOKUP($A665,[2]MENSAIS!$A$3:$G$1000,3,FALSE)</f>
        <v>1</v>
      </c>
      <c r="D665" s="100">
        <f>VLOOKUP($A665,[2]MENSAIS!$A$3:$G$1000,4,FALSE)</f>
        <v>1</v>
      </c>
      <c r="E665" s="101">
        <f>VLOOKUP($A665,[2]MENSAIS!$A$3:$G$1000,5,FALSE)</f>
        <v>1.0147075974814177</v>
      </c>
      <c r="F665" s="96">
        <f>VLOOKUP(A665,[2]MENSAIS!$A$2:$F$999,6,FALSE)</f>
        <v>0</v>
      </c>
      <c r="G665" s="93">
        <f t="shared" si="64"/>
        <v>44256</v>
      </c>
      <c r="H665" s="89">
        <f>VLOOKUP($A665,[2]MENSAIS!$A$3:$M$1000,8,FALSE)</f>
        <v>0</v>
      </c>
      <c r="I665" s="90">
        <f>VLOOKUP($A665,[2]MENSAIS!$A$3:$M$1000,9,FALSE)</f>
        <v>0</v>
      </c>
      <c r="J665" s="58">
        <f t="shared" ca="1" si="66"/>
        <v>0</v>
      </c>
      <c r="K665" s="94">
        <f t="shared" si="62"/>
        <v>0</v>
      </c>
      <c r="L665" s="94">
        <f t="shared" si="63"/>
        <v>0</v>
      </c>
      <c r="M665" s="92">
        <v>663</v>
      </c>
      <c r="N665" s="93">
        <f t="shared" si="65"/>
        <v>44256</v>
      </c>
      <c r="O665" s="94">
        <f>IF(N665&gt;$N$2,1,IF(C665=C666,1*O666,C665*O666/VLOOKUP(N665,Moeda!A$3:D$99,4,1)))</f>
        <v>1.0057792273345696</v>
      </c>
    </row>
    <row r="666" spans="1:15" ht="20.100000000000001" customHeight="1" x14ac:dyDescent="0.2">
      <c r="A666" s="95">
        <v>44287</v>
      </c>
      <c r="B666" s="100">
        <f>VLOOKUP($A666,[2]MENSAIS!$A$3:$G$1000,2,FALSE)</f>
        <v>0</v>
      </c>
      <c r="C666" s="101">
        <f>VLOOKUP($A666,[2]MENSAIS!$A$3:$G$1000,3,FALSE)</f>
        <v>1</v>
      </c>
      <c r="D666" s="100">
        <f>VLOOKUP($A666,[2]MENSAIS!$A$3:$G$1000,4,FALSE)</f>
        <v>1</v>
      </c>
      <c r="E666" s="101">
        <f>VLOOKUP($A666,[2]MENSAIS!$A$3:$G$1000,5,FALSE)</f>
        <v>1.0147075974814177</v>
      </c>
      <c r="F666" s="96">
        <f>VLOOKUP(A666,[2]MENSAIS!$A$2:$F$999,6,FALSE)</f>
        <v>0</v>
      </c>
      <c r="G666" s="93">
        <f t="shared" si="64"/>
        <v>44287</v>
      </c>
      <c r="H666" s="89">
        <f>VLOOKUP($A666,[2]MENSAIS!$A$3:$M$1000,8,FALSE)</f>
        <v>0</v>
      </c>
      <c r="I666" s="90">
        <f>VLOOKUP($A666,[2]MENSAIS!$A$3:$M$1000,9,FALSE)</f>
        <v>0</v>
      </c>
      <c r="J666" s="58">
        <f t="shared" ca="1" si="66"/>
        <v>0</v>
      </c>
      <c r="K666" s="94">
        <f t="shared" si="62"/>
        <v>0</v>
      </c>
      <c r="L666" s="94">
        <f t="shared" si="63"/>
        <v>0</v>
      </c>
      <c r="M666" s="92">
        <v>664</v>
      </c>
      <c r="N666" s="93">
        <f t="shared" si="65"/>
        <v>44287</v>
      </c>
      <c r="O666" s="94">
        <f>IF(N666&gt;$N$2,1,IF(C666=C667,1*O667,C666*O667/VLOOKUP(N666,Moeda!A$3:D$99,4,1)))</f>
        <v>1.0057792273345696</v>
      </c>
    </row>
    <row r="667" spans="1:15" ht="20.100000000000001" customHeight="1" x14ac:dyDescent="0.2">
      <c r="A667" s="95">
        <v>44317</v>
      </c>
      <c r="B667" s="100">
        <f>VLOOKUP($A667,[2]MENSAIS!$A$3:$G$1000,2,FALSE)</f>
        <v>0</v>
      </c>
      <c r="C667" s="101">
        <f>VLOOKUP($A667,[2]MENSAIS!$A$3:$G$1000,3,FALSE)</f>
        <v>1</v>
      </c>
      <c r="D667" s="100">
        <f>VLOOKUP($A667,[2]MENSAIS!$A$3:$G$1000,4,FALSE)</f>
        <v>1</v>
      </c>
      <c r="E667" s="101">
        <f>VLOOKUP($A667,[2]MENSAIS!$A$3:$G$1000,5,FALSE)</f>
        <v>1.0147075974814177</v>
      </c>
      <c r="F667" s="96">
        <f>VLOOKUP(A667,[2]MENSAIS!$A$2:$F$999,6,FALSE)</f>
        <v>0</v>
      </c>
      <c r="G667" s="93">
        <f t="shared" si="64"/>
        <v>44317</v>
      </c>
      <c r="H667" s="89">
        <f>VLOOKUP($A667,[2]MENSAIS!$A$3:$M$1000,8,FALSE)</f>
        <v>0</v>
      </c>
      <c r="I667" s="90">
        <f>VLOOKUP($A667,[2]MENSAIS!$A$3:$M$1000,9,FALSE)</f>
        <v>0</v>
      </c>
      <c r="J667" s="58">
        <f t="shared" ca="1" si="66"/>
        <v>0</v>
      </c>
      <c r="K667" s="94">
        <f t="shared" si="62"/>
        <v>0</v>
      </c>
      <c r="L667" s="94">
        <f t="shared" si="63"/>
        <v>0</v>
      </c>
      <c r="M667" s="92">
        <v>665</v>
      </c>
      <c r="N667" s="93">
        <f t="shared" si="65"/>
        <v>44317</v>
      </c>
      <c r="O667" s="94">
        <f>IF(N667&gt;$N$2,1,IF(C667=C668,1*O668,C667*O668/VLOOKUP(N667,Moeda!A$3:D$99,4,1)))</f>
        <v>1.0057792273345696</v>
      </c>
    </row>
    <row r="668" spans="1:15" ht="20.100000000000001" customHeight="1" x14ac:dyDescent="0.2">
      <c r="A668" s="95">
        <v>44348</v>
      </c>
      <c r="B668" s="100">
        <f>VLOOKUP($A668,[2]MENSAIS!$A$3:$G$1000,2,FALSE)</f>
        <v>0</v>
      </c>
      <c r="C668" s="101">
        <f>VLOOKUP($A668,[2]MENSAIS!$A$3:$G$1000,3,FALSE)</f>
        <v>1</v>
      </c>
      <c r="D668" s="100">
        <f>VLOOKUP($A668,[2]MENSAIS!$A$3:$G$1000,4,FALSE)</f>
        <v>1</v>
      </c>
      <c r="E668" s="101">
        <f>VLOOKUP($A668,[2]MENSAIS!$A$3:$G$1000,5,FALSE)</f>
        <v>1.0147075974814177</v>
      </c>
      <c r="F668" s="96">
        <f>VLOOKUP(A668,[2]MENSAIS!$A$2:$F$999,6,FALSE)</f>
        <v>0</v>
      </c>
      <c r="G668" s="93">
        <f t="shared" si="64"/>
        <v>44348</v>
      </c>
      <c r="H668" s="89">
        <f>VLOOKUP($A668,[2]MENSAIS!$A$3:$M$1000,8,FALSE)</f>
        <v>0</v>
      </c>
      <c r="I668" s="90">
        <f>VLOOKUP($A668,[2]MENSAIS!$A$3:$M$1000,9,FALSE)</f>
        <v>0</v>
      </c>
      <c r="J668" s="58">
        <f t="shared" ca="1" si="66"/>
        <v>0</v>
      </c>
      <c r="K668" s="94">
        <f t="shared" si="62"/>
        <v>0</v>
      </c>
      <c r="L668" s="94">
        <f t="shared" si="63"/>
        <v>0</v>
      </c>
      <c r="M668" s="92">
        <v>666</v>
      </c>
      <c r="N668" s="93">
        <f t="shared" si="65"/>
        <v>44348</v>
      </c>
      <c r="O668" s="94">
        <f>IF(N668&gt;$N$2,1,IF(C668=C669,1*O669,C668*O669/VLOOKUP(N668,Moeda!A$3:D$99,4,1)))</f>
        <v>1.0057792273345696</v>
      </c>
    </row>
    <row r="669" spans="1:15" ht="20.100000000000001" customHeight="1" x14ac:dyDescent="0.2">
      <c r="A669" s="95">
        <v>44378</v>
      </c>
      <c r="B669" s="100">
        <f>VLOOKUP($A669,[2]MENSAIS!$A$3:$G$1000,2,FALSE)</f>
        <v>0</v>
      </c>
      <c r="C669" s="101">
        <f>VLOOKUP($A669,[2]MENSAIS!$A$3:$G$1000,3,FALSE)</f>
        <v>1</v>
      </c>
      <c r="D669" s="100">
        <f>VLOOKUP($A669,[2]MENSAIS!$A$3:$G$1000,4,FALSE)</f>
        <v>1</v>
      </c>
      <c r="E669" s="101">
        <f>VLOOKUP($A669,[2]MENSAIS!$A$3:$G$1000,5,FALSE)</f>
        <v>1.0147075974814177</v>
      </c>
      <c r="F669" s="96">
        <f>VLOOKUP(A669,[2]MENSAIS!$A$2:$F$999,6,FALSE)</f>
        <v>0</v>
      </c>
      <c r="G669" s="93">
        <f t="shared" si="64"/>
        <v>44378</v>
      </c>
      <c r="H669" s="89">
        <f>VLOOKUP($A669,[2]MENSAIS!$A$3:$M$1000,8,FALSE)</f>
        <v>0</v>
      </c>
      <c r="I669" s="90">
        <f>VLOOKUP($A669,[2]MENSAIS!$A$3:$M$1000,9,FALSE)</f>
        <v>0</v>
      </c>
      <c r="J669" s="58">
        <f t="shared" ca="1" si="66"/>
        <v>0</v>
      </c>
      <c r="K669" s="94">
        <f t="shared" si="62"/>
        <v>0</v>
      </c>
      <c r="L669" s="94">
        <f t="shared" si="63"/>
        <v>0</v>
      </c>
      <c r="M669" s="92">
        <v>667</v>
      </c>
      <c r="N669" s="93">
        <f t="shared" si="65"/>
        <v>44378</v>
      </c>
      <c r="O669" s="94">
        <f>IF(N669&gt;$N$2,1,IF(C669=C670,1*O670,C669*O670/VLOOKUP(N669,Moeda!A$3:D$99,4,1)))</f>
        <v>1.0057792273345696</v>
      </c>
    </row>
    <row r="670" spans="1:15" ht="20.100000000000001" customHeight="1" x14ac:dyDescent="0.2">
      <c r="A670" s="95">
        <v>44409</v>
      </c>
      <c r="B670" s="100">
        <f>VLOOKUP($A670,[2]MENSAIS!$A$3:$G$1000,2,FALSE)</f>
        <v>0</v>
      </c>
      <c r="C670" s="101">
        <f>VLOOKUP($A670,[2]MENSAIS!$A$3:$G$1000,3,FALSE)</f>
        <v>1</v>
      </c>
      <c r="D670" s="100">
        <f>VLOOKUP($A670,[2]MENSAIS!$A$3:$G$1000,4,FALSE)</f>
        <v>1</v>
      </c>
      <c r="E670" s="101">
        <f>VLOOKUP($A670,[2]MENSAIS!$A$3:$G$1000,5,FALSE)</f>
        <v>1.0147075974814177</v>
      </c>
      <c r="F670" s="96">
        <f>VLOOKUP(A670,[2]MENSAIS!$A$2:$F$999,6,FALSE)</f>
        <v>0</v>
      </c>
      <c r="G670" s="93">
        <f t="shared" si="64"/>
        <v>44409</v>
      </c>
      <c r="H670" s="89" t="str">
        <f>VLOOKUP($A670,[2]MENSAIS!$A$3:$M$1000,8,FALSE)</f>
        <v>Confere PjeCalc (9 casas)</v>
      </c>
      <c r="I670" s="90">
        <f>VLOOKUP($A670,[2]MENSAIS!$A$3:$M$1000,9,FALSE)</f>
        <v>0</v>
      </c>
      <c r="J670" s="58">
        <f t="shared" ca="1" si="66"/>
        <v>0</v>
      </c>
      <c r="K670" s="94">
        <f t="shared" si="62"/>
        <v>0</v>
      </c>
      <c r="L670" s="94">
        <f t="shared" si="63"/>
        <v>0</v>
      </c>
      <c r="M670" s="92">
        <v>668</v>
      </c>
      <c r="N670" s="93">
        <f t="shared" si="65"/>
        <v>44409</v>
      </c>
      <c r="O670" s="94">
        <f>IF(N670&gt;$N$2,1,IF(C670=C671,1*O671,C670*O671/VLOOKUP(N670,Moeda!A$3:D$99,4,1)))</f>
        <v>1.0057792273345696</v>
      </c>
    </row>
    <row r="671" spans="1:15" ht="20.100000000000001" customHeight="1" x14ac:dyDescent="0.2">
      <c r="A671" s="95">
        <v>44440</v>
      </c>
      <c r="B671" s="100">
        <f>VLOOKUP($A671,[2]MENSAIS!$A$3:$G$1000,2,FALSE)</f>
        <v>0</v>
      </c>
      <c r="C671" s="101">
        <f>VLOOKUP($A671,[2]MENSAIS!$A$3:$G$1000,3,FALSE)</f>
        <v>1</v>
      </c>
      <c r="D671" s="100">
        <f>VLOOKUP($A671,[2]MENSAIS!$A$3:$G$1000,4,FALSE)</f>
        <v>1</v>
      </c>
      <c r="E671" s="101">
        <f>VLOOKUP($A671,[2]MENSAIS!$A$3:$G$1000,5,FALSE)</f>
        <v>1.0147075974814177</v>
      </c>
      <c r="F671" s="96">
        <f>VLOOKUP(A671,[2]MENSAIS!$A$2:$F$999,6,FALSE)</f>
        <v>0</v>
      </c>
      <c r="G671" s="93">
        <f t="shared" si="64"/>
        <v>44440</v>
      </c>
      <c r="H671" s="89">
        <f>VLOOKUP($A671,[2]MENSAIS!$A$3:$M$1000,8,FALSE)</f>
        <v>0</v>
      </c>
      <c r="I671" s="90">
        <f>VLOOKUP($A671,[2]MENSAIS!$A$3:$M$1000,9,FALSE)</f>
        <v>0</v>
      </c>
      <c r="J671" s="58">
        <f t="shared" ca="1" si="66"/>
        <v>0</v>
      </c>
      <c r="K671" s="94">
        <f t="shared" si="62"/>
        <v>0</v>
      </c>
      <c r="L671" s="94">
        <f t="shared" si="63"/>
        <v>0</v>
      </c>
      <c r="M671" s="92">
        <v>669</v>
      </c>
      <c r="N671" s="93">
        <f t="shared" si="65"/>
        <v>44440</v>
      </c>
      <c r="O671" s="94">
        <f>IF(N671&gt;$N$2,1,IF(C671=C672,1*O672,C671*O672/VLOOKUP(N671,Moeda!A$3:D$99,4,1)))</f>
        <v>1.0057792273345696</v>
      </c>
    </row>
    <row r="672" spans="1:15" ht="20.100000000000001" customHeight="1" x14ac:dyDescent="0.2">
      <c r="A672" s="95">
        <v>44470</v>
      </c>
      <c r="B672" s="100">
        <f>VLOOKUP($A672,[2]MENSAIS!$A$3:$G$1000,2,FALSE)</f>
        <v>0</v>
      </c>
      <c r="C672" s="101">
        <f>VLOOKUP($A672,[2]MENSAIS!$A$3:$G$1000,3,FALSE)</f>
        <v>1</v>
      </c>
      <c r="D672" s="100">
        <f>VLOOKUP($A672,[2]MENSAIS!$A$3:$G$1000,4,FALSE)</f>
        <v>1</v>
      </c>
      <c r="E672" s="101">
        <f>VLOOKUP($A672,[2]MENSAIS!$A$3:$G$1000,5,FALSE)</f>
        <v>1.0147075974814177</v>
      </c>
      <c r="F672" s="96">
        <f>VLOOKUP(A672,[2]MENSAIS!$A$2:$F$999,6,FALSE)</f>
        <v>0</v>
      </c>
      <c r="G672" s="93">
        <f t="shared" si="64"/>
        <v>44470</v>
      </c>
      <c r="H672" s="89">
        <f>VLOOKUP($A672,[2]MENSAIS!$A$3:$M$1000,8,FALSE)</f>
        <v>0</v>
      </c>
      <c r="I672" s="90">
        <f>VLOOKUP($A672,[2]MENSAIS!$A$3:$M$1000,9,FALSE)</f>
        <v>0</v>
      </c>
      <c r="J672" s="58">
        <f t="shared" ca="1" si="66"/>
        <v>0</v>
      </c>
      <c r="K672" s="94">
        <f t="shared" si="62"/>
        <v>0</v>
      </c>
      <c r="L672" s="94">
        <f t="shared" si="63"/>
        <v>0</v>
      </c>
      <c r="M672" s="92">
        <v>670</v>
      </c>
      <c r="N672" s="93">
        <f t="shared" si="65"/>
        <v>44470</v>
      </c>
      <c r="O672" s="94">
        <f>IF(N672&gt;$N$2,1,IF(C672=C673,1*O673,C672*O673/VLOOKUP(N672,Moeda!A$3:D$99,4,1)))</f>
        <v>1.0057792273345696</v>
      </c>
    </row>
    <row r="673" spans="1:15" ht="20.100000000000001" customHeight="1" x14ac:dyDescent="0.2">
      <c r="A673" s="95">
        <v>44501</v>
      </c>
      <c r="B673" s="100">
        <f>VLOOKUP($A673,[2]MENSAIS!$A$3:$G$1000,2,FALSE)</f>
        <v>0</v>
      </c>
      <c r="C673" s="101">
        <f>VLOOKUP($A673,[2]MENSAIS!$A$3:$G$1000,3,FALSE)</f>
        <v>1</v>
      </c>
      <c r="D673" s="100">
        <f>VLOOKUP($A673,[2]MENSAIS!$A$3:$G$1000,4,FALSE)</f>
        <v>1</v>
      </c>
      <c r="E673" s="101">
        <f>VLOOKUP($A673,[2]MENSAIS!$A$3:$G$1000,5,FALSE)</f>
        <v>1.0147075974814177</v>
      </c>
      <c r="F673" s="96">
        <f>VLOOKUP(A673,[2]MENSAIS!$A$2:$F$999,6,FALSE)</f>
        <v>0</v>
      </c>
      <c r="G673" s="93">
        <f t="shared" si="64"/>
        <v>44501</v>
      </c>
      <c r="H673" s="89">
        <f>VLOOKUP($A673,[2]MENSAIS!$A$3:$M$1000,8,FALSE)</f>
        <v>0</v>
      </c>
      <c r="I673" s="90">
        <f>VLOOKUP($A673,[2]MENSAIS!$A$3:$M$1000,9,FALSE)</f>
        <v>0</v>
      </c>
      <c r="J673" s="58">
        <f t="shared" ca="1" si="66"/>
        <v>0</v>
      </c>
      <c r="K673" s="94">
        <f t="shared" si="62"/>
        <v>0</v>
      </c>
      <c r="L673" s="94">
        <f t="shared" si="63"/>
        <v>0</v>
      </c>
      <c r="M673" s="92">
        <v>671</v>
      </c>
      <c r="N673" s="93">
        <f t="shared" si="65"/>
        <v>44501</v>
      </c>
      <c r="O673" s="94">
        <f>IF(N673&gt;$N$2,1,IF(C673=C674,1*O674,C673*O674/VLOOKUP(N673,Moeda!A$3:D$99,4,1)))</f>
        <v>1.0057792273345696</v>
      </c>
    </row>
    <row r="674" spans="1:15" ht="20.100000000000001" customHeight="1" x14ac:dyDescent="0.2">
      <c r="A674" s="95">
        <v>44531</v>
      </c>
      <c r="B674" s="100">
        <f>VLOOKUP($A674,[2]MENSAIS!$A$3:$G$1000,2,FALSE)</f>
        <v>4.8799999999999996E-2</v>
      </c>
      <c r="C674" s="101">
        <f>VLOOKUP($A674,[2]MENSAIS!$A$3:$G$1000,3,FALSE)</f>
        <v>1.000488</v>
      </c>
      <c r="D674" s="100">
        <f>VLOOKUP($A674,[2]MENSAIS!$A$3:$G$1000,4,FALSE)</f>
        <v>1.000488</v>
      </c>
      <c r="E674" s="101">
        <f>VLOOKUP($A674,[2]MENSAIS!$A$3:$G$1000,5,FALSE)</f>
        <v>1.0147075974814177</v>
      </c>
      <c r="F674" s="96">
        <f>VLOOKUP(A674,[2]MENSAIS!$A$2:$F$999,6,FALSE)</f>
        <v>0</v>
      </c>
      <c r="G674" s="93">
        <f t="shared" si="64"/>
        <v>44531</v>
      </c>
      <c r="H674" s="89">
        <f>VLOOKUP($A674,[2]MENSAIS!$A$3:$M$1000,8,FALSE)</f>
        <v>0</v>
      </c>
      <c r="I674" s="90">
        <f>VLOOKUP($A674,[2]MENSAIS!$A$3:$M$1000,9,FALSE)</f>
        <v>0</v>
      </c>
      <c r="J674" s="58">
        <f t="shared" ca="1" si="66"/>
        <v>0</v>
      </c>
      <c r="K674" s="94">
        <f t="shared" si="62"/>
        <v>4.8800000000004395E-4</v>
      </c>
      <c r="L674" s="94">
        <f t="shared" si="63"/>
        <v>4.8800000000004395E-4</v>
      </c>
      <c r="M674" s="92">
        <v>672</v>
      </c>
      <c r="N674" s="93">
        <f t="shared" si="65"/>
        <v>44531</v>
      </c>
      <c r="O674" s="94">
        <f>IF(N674&gt;$N$2,1,IF(C674=C675,1*O675,C674*O675/VLOOKUP(N674,Moeda!A$3:D$99,4,1)))</f>
        <v>1.0057792273345696</v>
      </c>
    </row>
    <row r="675" spans="1:15" ht="20.100000000000001" customHeight="1" x14ac:dyDescent="0.2">
      <c r="A675" s="95">
        <v>44562</v>
      </c>
      <c r="B675" s="100">
        <f>VLOOKUP($A675,[2]MENSAIS!$A$3:$G$1000,2,FALSE)</f>
        <v>6.0499999999999998E-2</v>
      </c>
      <c r="C675" s="101">
        <f>VLOOKUP($A675,[2]MENSAIS!$A$3:$G$1000,3,FALSE)</f>
        <v>1.000605</v>
      </c>
      <c r="D675" s="100">
        <f>VLOOKUP($A675,[2]MENSAIS!$A$3:$G$1000,4,FALSE)</f>
        <v>1.000605</v>
      </c>
      <c r="E675" s="101">
        <f>VLOOKUP($A675,[2]MENSAIS!$A$3:$G$1000,5,FALSE)</f>
        <v>1.0142126617025069</v>
      </c>
      <c r="F675" s="96">
        <f>VLOOKUP(A675,[2]MENSAIS!$A$2:$F$999,6,FALSE)</f>
        <v>0</v>
      </c>
      <c r="G675" s="93">
        <f t="shared" si="64"/>
        <v>44562</v>
      </c>
      <c r="H675" s="89">
        <f>VLOOKUP($A675,[2]MENSAIS!$A$3:$M$1000,8,FALSE)</f>
        <v>0</v>
      </c>
      <c r="I675" s="90">
        <f>VLOOKUP($A675,[2]MENSAIS!$A$3:$M$1000,9,FALSE)</f>
        <v>0</v>
      </c>
      <c r="J675" s="58">
        <f t="shared" ca="1" si="66"/>
        <v>0</v>
      </c>
      <c r="K675" s="94">
        <f t="shared" si="62"/>
        <v>6.0499999999996668E-4</v>
      </c>
      <c r="L675" s="94">
        <f t="shared" si="63"/>
        <v>1.093295240000014E-3</v>
      </c>
      <c r="M675" s="92">
        <v>673</v>
      </c>
      <c r="N675" s="93">
        <f t="shared" si="65"/>
        <v>44562</v>
      </c>
      <c r="O675" s="94">
        <f>IF(N675&gt;$N$2,1,IF(C675=C676,1*O676,C675*O676/VLOOKUP(N675,Moeda!A$3:D$99,4,1)))</f>
        <v>1.0052886464750896</v>
      </c>
    </row>
    <row r="676" spans="1:15" ht="20.100000000000001" customHeight="1" x14ac:dyDescent="0.2">
      <c r="A676" s="95">
        <v>44593</v>
      </c>
      <c r="B676" s="100">
        <f>VLOOKUP($A676,[2]MENSAIS!$A$3:$G$1000,2,FALSE)</f>
        <v>0</v>
      </c>
      <c r="C676" s="101">
        <f>VLOOKUP($A676,[2]MENSAIS!$A$3:$G$1000,3,FALSE)</f>
        <v>1</v>
      </c>
      <c r="D676" s="100">
        <f>VLOOKUP($A676,[2]MENSAIS!$A$3:$G$1000,4,FALSE)</f>
        <v>1.000605</v>
      </c>
      <c r="E676" s="101">
        <f>VLOOKUP($A676,[2]MENSAIS!$A$3:$G$1000,5,FALSE)</f>
        <v>1.0135994340449097</v>
      </c>
      <c r="F676" s="96">
        <f>VLOOKUP(A676,[2]MENSAIS!$A$2:$F$999,6,FALSE)</f>
        <v>0</v>
      </c>
      <c r="G676" s="93">
        <f t="shared" si="64"/>
        <v>44593</v>
      </c>
      <c r="H676" s="89">
        <f>VLOOKUP($A676,[2]MENSAIS!$A$3:$M$1000,8,FALSE)</f>
        <v>0</v>
      </c>
      <c r="I676" s="90">
        <f>VLOOKUP($A676,[2]MENSAIS!$A$3:$M$1000,9,FALSE)</f>
        <v>0</v>
      </c>
      <c r="J676" s="58">
        <f t="shared" ca="1" si="66"/>
        <v>0</v>
      </c>
      <c r="K676" s="94">
        <f t="shared" si="62"/>
        <v>6.0499999999996668E-4</v>
      </c>
      <c r="L676" s="94">
        <f t="shared" si="63"/>
        <v>1.093295240000014E-3</v>
      </c>
      <c r="M676" s="92">
        <v>674</v>
      </c>
      <c r="N676" s="93">
        <f t="shared" si="65"/>
        <v>44593</v>
      </c>
      <c r="O676" s="94">
        <f>IF(N676&gt;$N$2,1,IF(C676=C677,1*O677,C676*O677/VLOOKUP(N676,Moeda!A$3:D$99,4,1)))</f>
        <v>1.0046808145822674</v>
      </c>
    </row>
    <row r="677" spans="1:15" ht="20.100000000000001" customHeight="1" x14ac:dyDescent="0.2">
      <c r="A677" s="95">
        <v>44621</v>
      </c>
      <c r="B677" s="100">
        <f>VLOOKUP($A677,[2]MENSAIS!$A$3:$G$1000,2,FALSE)</f>
        <v>9.7099999999999992E-2</v>
      </c>
      <c r="C677" s="101">
        <f>VLOOKUP($A677,[2]MENSAIS!$A$3:$G$1000,3,FALSE)</f>
        <v>1.0009710000000001</v>
      </c>
      <c r="D677" s="100">
        <f>VLOOKUP($A677,[2]MENSAIS!$A$3:$G$1000,4,FALSE)</f>
        <v>1.001576587455</v>
      </c>
      <c r="E677" s="101">
        <f>VLOOKUP($A677,[2]MENSAIS!$A$3:$G$1000,5,FALSE)</f>
        <v>1.0135994340449097</v>
      </c>
      <c r="F677" s="96">
        <f>VLOOKUP(A677,[2]MENSAIS!$A$2:$F$999,6,FALSE)</f>
        <v>0</v>
      </c>
      <c r="G677" s="93">
        <f t="shared" si="64"/>
        <v>44621</v>
      </c>
      <c r="H677" s="89">
        <f>VLOOKUP($A677,[2]MENSAIS!$A$3:$M$1000,8,FALSE)</f>
        <v>0</v>
      </c>
      <c r="I677" s="90">
        <f>VLOOKUP($A677,[2]MENSAIS!$A$3:$M$1000,9,FALSE)</f>
        <v>0</v>
      </c>
      <c r="J677" s="58">
        <f t="shared" ca="1" si="66"/>
        <v>0</v>
      </c>
      <c r="K677" s="94">
        <f t="shared" si="62"/>
        <v>1.5765874550000003E-3</v>
      </c>
      <c r="L677" s="94">
        <f t="shared" si="63"/>
        <v>2.0653568296780112E-3</v>
      </c>
      <c r="M677" s="92">
        <v>675</v>
      </c>
      <c r="N677" s="93">
        <f t="shared" si="65"/>
        <v>44621</v>
      </c>
      <c r="O677" s="94">
        <f>IF(N677&gt;$N$2,1,IF(C677=C678,1*O678,C677*O678/VLOOKUP(N677,Moeda!A$3:D$99,4,1)))</f>
        <v>1.0046808145822674</v>
      </c>
    </row>
    <row r="678" spans="1:15" ht="20.100000000000001" customHeight="1" x14ac:dyDescent="0.2">
      <c r="A678" s="95">
        <v>44652</v>
      </c>
      <c r="B678" s="100">
        <f>VLOOKUP($A678,[2]MENSAIS!$A$3:$G$1000,2,FALSE)</f>
        <v>5.5500000000000008E-2</v>
      </c>
      <c r="C678" s="101">
        <f>VLOOKUP($A678,[2]MENSAIS!$A$3:$G$1000,3,FALSE)</f>
        <v>1.0005550000000001</v>
      </c>
      <c r="D678" s="100">
        <f>VLOOKUP($A678,[2]MENSAIS!$A$3:$G$1000,4,FALSE)</f>
        <v>1.0021324624610377</v>
      </c>
      <c r="E678" s="101">
        <f>VLOOKUP($A678,[2]MENSAIS!$A$3:$G$1000,5,FALSE)</f>
        <v>1.0126161837305074</v>
      </c>
      <c r="F678" s="96">
        <f>VLOOKUP(A678,[2]MENSAIS!$A$2:$F$999,6,FALSE)</f>
        <v>0</v>
      </c>
      <c r="G678" s="93">
        <f t="shared" si="64"/>
        <v>44652</v>
      </c>
      <c r="H678" s="89">
        <f>VLOOKUP($A678,[2]MENSAIS!$A$3:$M$1000,8,FALSE)</f>
        <v>0</v>
      </c>
      <c r="I678" s="90">
        <f>VLOOKUP($A678,[2]MENSAIS!$A$3:$M$1000,9,FALSE)</f>
        <v>0</v>
      </c>
      <c r="J678" s="58">
        <f t="shared" ca="1" si="66"/>
        <v>0</v>
      </c>
      <c r="K678" s="94">
        <f t="shared" si="62"/>
        <v>2.1324624610377096E-3</v>
      </c>
      <c r="L678" s="94">
        <f t="shared" si="63"/>
        <v>2.6215031027185809E-3</v>
      </c>
      <c r="M678" s="92">
        <v>676</v>
      </c>
      <c r="N678" s="93">
        <f t="shared" si="65"/>
        <v>44652</v>
      </c>
      <c r="O678" s="94">
        <f>IF(N678&gt;$N$2,1,IF(C678=C679,1*O679,C678*O679/VLOOKUP(N678,Moeda!A$3:D$99,4,1)))</f>
        <v>1.0037062158466803</v>
      </c>
    </row>
    <row r="679" spans="1:15" ht="20.100000000000001" customHeight="1" x14ac:dyDescent="0.2">
      <c r="A679" s="95">
        <v>44682</v>
      </c>
      <c r="B679" s="100">
        <f>VLOOKUP($A679,[2]MENSAIS!$A$3:$G$1000,2,FALSE)</f>
        <v>0.1663</v>
      </c>
      <c r="C679" s="101">
        <f>VLOOKUP($A679,[2]MENSAIS!$A$3:$G$1000,3,FALSE)</f>
        <v>1.001663</v>
      </c>
      <c r="D679" s="100">
        <f>VLOOKUP($A679,[2]MENSAIS!$A$3:$G$1000,4,FALSE)</f>
        <v>1.0037990087461104</v>
      </c>
      <c r="E679" s="101">
        <f>VLOOKUP($A679,[2]MENSAIS!$A$3:$G$1000,5,FALSE)</f>
        <v>1.0120544934866222</v>
      </c>
      <c r="F679" s="96">
        <f>VLOOKUP(A679,[2]MENSAIS!$A$2:$F$999,6,FALSE)</f>
        <v>0</v>
      </c>
      <c r="G679" s="93">
        <f t="shared" si="64"/>
        <v>44682</v>
      </c>
      <c r="H679" s="89">
        <f>VLOOKUP($A679,[2]MENSAIS!$A$3:$M$1000,8,FALSE)</f>
        <v>0</v>
      </c>
      <c r="I679" s="90">
        <f>VLOOKUP($A679,[2]MENSAIS!$A$3:$M$1000,9,FALSE)</f>
        <v>0</v>
      </c>
      <c r="J679" s="58">
        <f t="shared" ca="1" si="66"/>
        <v>0</v>
      </c>
      <c r="K679" s="94">
        <f t="shared" si="62"/>
        <v>3.7990087461103883E-3</v>
      </c>
      <c r="L679" s="94">
        <f t="shared" si="63"/>
        <v>4.2888626623782677E-3</v>
      </c>
      <c r="M679" s="92">
        <v>677</v>
      </c>
      <c r="N679" s="93">
        <f t="shared" si="65"/>
        <v>44682</v>
      </c>
      <c r="O679" s="94">
        <f>IF(N679&gt;$N$2,1,IF(C679=C680,1*O680,C679*O680/VLOOKUP(N679,Moeda!A$3:D$99,4,1)))</f>
        <v>1.0031494678920001</v>
      </c>
    </row>
    <row r="680" spans="1:15" ht="20.100000000000001" customHeight="1" x14ac:dyDescent="0.2">
      <c r="A680" s="95">
        <v>44713</v>
      </c>
      <c r="B680" s="100">
        <f>VLOOKUP($A680,[2]MENSAIS!$A$3:$G$1000,2,FALSE)</f>
        <v>0.1484</v>
      </c>
      <c r="C680" s="101">
        <f>VLOOKUP($A680,[2]MENSAIS!$A$3:$G$1000,3,FALSE)</f>
        <v>1.001484</v>
      </c>
      <c r="D680" s="100">
        <f>VLOOKUP($A680,[2]MENSAIS!$A$3:$G$1000,4,FALSE)</f>
        <v>1.0052886464750896</v>
      </c>
      <c r="E680" s="101">
        <f>VLOOKUP($A680,[2]MENSAIS!$A$3:$G$1000,5,FALSE)</f>
        <v>1.0103742411236336</v>
      </c>
      <c r="F680" s="96">
        <f>VLOOKUP(A680,[2]MENSAIS!$A$2:$F$999,6,FALSE)</f>
        <v>0</v>
      </c>
      <c r="G680" s="93">
        <f t="shared" si="64"/>
        <v>44713</v>
      </c>
      <c r="H680" s="89">
        <f>VLOOKUP($A680,[2]MENSAIS!$A$3:$M$1000,8,FALSE)</f>
        <v>0</v>
      </c>
      <c r="I680" s="90">
        <f>VLOOKUP($A680,[2]MENSAIS!$A$3:$M$1000,9,FALSE)</f>
        <v>0</v>
      </c>
      <c r="J680" s="58">
        <f t="shared" ca="1" si="66"/>
        <v>0</v>
      </c>
      <c r="K680" s="94">
        <f t="shared" si="62"/>
        <v>5.2886464750896423E-3</v>
      </c>
      <c r="L680" s="94">
        <f t="shared" si="63"/>
        <v>5.7792273345693701E-3</v>
      </c>
      <c r="M680" s="92">
        <v>678</v>
      </c>
      <c r="N680" s="93">
        <f t="shared" si="65"/>
        <v>44713</v>
      </c>
      <c r="O680" s="94">
        <f>IF(N680&gt;$N$2,1,IF(C680=C681,1*O681,C680*O681/VLOOKUP(N680,Moeda!A$3:D$99,4,1)))</f>
        <v>1.001484</v>
      </c>
    </row>
    <row r="681" spans="1:15" ht="20.100000000000001" customHeight="1" x14ac:dyDescent="0.2">
      <c r="A681" s="95">
        <v>44743</v>
      </c>
      <c r="B681" s="100">
        <f>VLOOKUP($A681,[2]MENSAIS!$A$3:$G$1000,2,FALSE)</f>
        <v>0.16309999999999999</v>
      </c>
      <c r="C681" s="101">
        <f>VLOOKUP($A681,[2]MENSAIS!$A$3:$G$1000,3,FALSE)</f>
        <v>1.0016309999999999</v>
      </c>
      <c r="D681" s="100">
        <f>VLOOKUP($A681,[2]MENSAIS!$A$3:$G$1000,4,FALSE)</f>
        <v>1.0069282722574904</v>
      </c>
      <c r="E681" s="101">
        <f>VLOOKUP($A681,[2]MENSAIS!$A$3:$G$1000,5,FALSE)</f>
        <v>1.0088770675553813</v>
      </c>
      <c r="F681" s="96">
        <f>VLOOKUP(A681,[2]MENSAIS!$A$2:$F$999,6,FALSE)</f>
        <v>0</v>
      </c>
      <c r="G681" s="93">
        <f t="shared" si="64"/>
        <v>44743</v>
      </c>
      <c r="H681" s="89">
        <f>VLOOKUP($A681,[2]MENSAIS!$A$3:$M$1000,8,FALSE)</f>
        <v>0</v>
      </c>
      <c r="I681" s="90">
        <f>VLOOKUP($A681,[2]MENSAIS!$A$3:$M$1000,9,FALSE)</f>
        <v>0</v>
      </c>
      <c r="J681" s="58">
        <f t="shared" ca="1" si="66"/>
        <v>0</v>
      </c>
      <c r="K681" s="94">
        <f t="shared" si="62"/>
        <v>6.9282722574903755E-3</v>
      </c>
      <c r="L681" s="94">
        <f t="shared" si="63"/>
        <v>7.41965325435201E-3</v>
      </c>
      <c r="M681" s="92">
        <v>679</v>
      </c>
      <c r="N681" s="93">
        <f>IF(G681&gt;$H$1," ",G681)</f>
        <v>44743</v>
      </c>
      <c r="O681" s="94">
        <f>IF(N681&gt;$N$2,1,IF(C681=C682,1*O682,C681*O682/VLOOKUP(N681,Moeda!A$3:D$99,4,1)))</f>
        <v>1</v>
      </c>
    </row>
    <row r="682" spans="1:15" ht="20.100000000000001" customHeight="1" x14ac:dyDescent="0.2">
      <c r="A682" s="95">
        <v>44774</v>
      </c>
      <c r="B682" s="100">
        <f>VLOOKUP($A682,[2]MENSAIS!$A$3:$G$1000,2,FALSE)</f>
        <v>0.2409</v>
      </c>
      <c r="C682" s="101">
        <f>VLOOKUP($A682,[2]MENSAIS!$A$3:$G$1000,3,FALSE)</f>
        <v>1.0024090000000001</v>
      </c>
      <c r="D682" s="100">
        <f>VLOOKUP($A682,[2]MENSAIS!$A$3:$G$1000,4,FALSE)</f>
        <v>1.0093539624653587</v>
      </c>
      <c r="E682" s="101">
        <f>VLOOKUP($A682,[2]MENSAIS!$A$3:$G$1000,5,FALSE)</f>
        <v>1.0072342684635174</v>
      </c>
      <c r="F682" s="96">
        <f>VLOOKUP(A682,[2]MENSAIS!$A$2:$F$999,6,FALSE)</f>
        <v>0</v>
      </c>
      <c r="G682" s="93">
        <f t="shared" si="64"/>
        <v>44774</v>
      </c>
      <c r="H682" s="89">
        <f>VLOOKUP($A682,[2]MENSAIS!$A$3:$M$1000,8,FALSE)</f>
        <v>0</v>
      </c>
      <c r="I682" s="90">
        <f>VLOOKUP($A682,[2]MENSAIS!$A$3:$M$1000,9,FALSE)</f>
        <v>0</v>
      </c>
      <c r="J682" s="58">
        <f t="shared" ca="1" si="66"/>
        <v>0</v>
      </c>
      <c r="K682" s="94">
        <f t="shared" si="62"/>
        <v>9.3539624653586895E-3</v>
      </c>
      <c r="L682" s="94">
        <f t="shared" si="63"/>
        <v>9.8465271990417769E-3</v>
      </c>
      <c r="M682" s="92">
        <v>680</v>
      </c>
      <c r="N682" s="93">
        <f t="shared" ref="N682:N745" si="67">IF(G682&gt;$H$1," ",G682)</f>
        <v>44774</v>
      </c>
      <c r="O682" s="94">
        <f>IF(N682&gt;$N$2,1,IF(C682=C683,1*O683,C682*O683/VLOOKUP(N682,Moeda!A$3:D$99,4,1)))</f>
        <v>1</v>
      </c>
    </row>
    <row r="683" spans="1:15" ht="20.100000000000001" customHeight="1" x14ac:dyDescent="0.2">
      <c r="A683" s="95">
        <v>44805</v>
      </c>
      <c r="B683" s="100">
        <f>VLOOKUP($A683,[2]MENSAIS!$A$3:$G$1000,2,FALSE)</f>
        <v>0.18049999999999999</v>
      </c>
      <c r="C683" s="101">
        <f>VLOOKUP($A683,[2]MENSAIS!$A$3:$G$1000,3,FALSE)</f>
        <v>1.0018050000000001</v>
      </c>
      <c r="D683" s="100">
        <f>VLOOKUP($A683,[2]MENSAIS!$A$3:$G$1000,4,FALSE)</f>
        <v>1.0111758463676088</v>
      </c>
      <c r="E683" s="101">
        <f>VLOOKUP($A683,[2]MENSAIS!$A$3:$G$1000,5,FALSE)</f>
        <v>1.0048136723268819</v>
      </c>
      <c r="F683" s="96">
        <f>VLOOKUP(A683,[2]MENSAIS!$A$2:$F$999,6,FALSE)</f>
        <v>0</v>
      </c>
      <c r="G683" s="93">
        <f t="shared" si="64"/>
        <v>44805</v>
      </c>
      <c r="H683" s="89">
        <f>VLOOKUP($A683,[2]MENSAIS!$A$3:$M$1000,8,FALSE)</f>
        <v>0</v>
      </c>
      <c r="I683" s="90">
        <f>VLOOKUP($A683,[2]MENSAIS!$A$3:$M$1000,9,FALSE)</f>
        <v>0</v>
      </c>
      <c r="J683" s="58">
        <f t="shared" ca="1" si="66"/>
        <v>0</v>
      </c>
      <c r="K683" s="94">
        <f t="shared" ref="K683:K746" si="68">D683-1</f>
        <v>1.1175846367608822E-2</v>
      </c>
      <c r="L683" s="94">
        <f t="shared" ref="L683:L746" si="69">PRODUCT(C672:C683)-1</f>
        <v>1.1669300180636055E-2</v>
      </c>
      <c r="M683" s="92">
        <v>681</v>
      </c>
      <c r="N683" s="93">
        <f t="shared" si="67"/>
        <v>44805</v>
      </c>
      <c r="O683" s="94">
        <f>IF(N683&gt;$N$2,1,IF(C683=C684,1*O684,C683*O684/VLOOKUP(N683,Moeda!A$3:D$99,4,1)))</f>
        <v>1</v>
      </c>
    </row>
    <row r="684" spans="1:15" ht="20.100000000000001" customHeight="1" x14ac:dyDescent="0.2">
      <c r="A684" s="95">
        <v>44835</v>
      </c>
      <c r="B684" s="100">
        <f>VLOOKUP($A684,[2]MENSAIS!$A$3:$G$1000,2,FALSE)</f>
        <v>0.14940000000000001</v>
      </c>
      <c r="C684" s="101">
        <f>VLOOKUP($A684,[2]MENSAIS!$A$3:$G$1000,3,FALSE)</f>
        <v>1.0014940000000001</v>
      </c>
      <c r="D684" s="100">
        <f>VLOOKUP($A684,[2]MENSAIS!$A$3:$G$1000,4,FALSE)</f>
        <v>1.0126865430820822</v>
      </c>
      <c r="E684" s="101">
        <f>VLOOKUP($A684,[2]MENSAIS!$A$3:$G$1000,5,FALSE)</f>
        <v>1.0030032514580001</v>
      </c>
      <c r="F684" s="96">
        <f>VLOOKUP(A684,[2]MENSAIS!$A$2:$F$999,6,FALSE)</f>
        <v>0</v>
      </c>
      <c r="G684" s="93">
        <f t="shared" si="64"/>
        <v>44835</v>
      </c>
      <c r="H684" s="89">
        <f>VLOOKUP($A684,[2]MENSAIS!$A$3:$M$1000,8,FALSE)</f>
        <v>0</v>
      </c>
      <c r="I684" s="90">
        <f>VLOOKUP($A684,[2]MENSAIS!$A$3:$M$1000,9,FALSE)</f>
        <v>0</v>
      </c>
      <c r="J684" s="58">
        <f t="shared" ca="1" si="66"/>
        <v>0</v>
      </c>
      <c r="K684" s="94">
        <f t="shared" si="68"/>
        <v>1.2686543082082169E-2</v>
      </c>
      <c r="L684" s="94">
        <f t="shared" si="69"/>
        <v>1.3180734115106008E-2</v>
      </c>
      <c r="M684" s="92">
        <v>682</v>
      </c>
      <c r="N684" s="93">
        <f t="shared" si="67"/>
        <v>44835</v>
      </c>
      <c r="O684" s="94">
        <f>IF(N684&gt;$N$2,1,IF(C684=C685,1*O685,C684*O685/VLOOKUP(N684,Moeda!A$3:D$99,4,1)))</f>
        <v>1</v>
      </c>
    </row>
    <row r="685" spans="1:15" ht="20.100000000000001" customHeight="1" x14ac:dyDescent="0.2">
      <c r="A685" s="95">
        <v>44866</v>
      </c>
      <c r="B685" s="100">
        <f>VLOOKUP($A685,[2]MENSAIS!$A$3:$G$1000,2,FALSE)</f>
        <v>0.1507</v>
      </c>
      <c r="C685" s="101">
        <f>VLOOKUP($A685,[2]MENSAIS!$A$3:$G$1000,3,FALSE)</f>
        <v>1.0015069999999999</v>
      </c>
      <c r="D685" s="100">
        <f>VLOOKUP($A685,[2]MENSAIS!$A$3:$G$1000,4,FALSE)</f>
        <v>1.0142126617025069</v>
      </c>
      <c r="E685" s="101">
        <f>VLOOKUP($A685,[2]MENSAIS!$A$3:$G$1000,5,FALSE)</f>
        <v>1.0015069999999999</v>
      </c>
      <c r="F685" s="96">
        <f>VLOOKUP(A685,[2]MENSAIS!$A$2:$F$999,6,FALSE)</f>
        <v>0</v>
      </c>
      <c r="G685" s="93">
        <f t="shared" si="64"/>
        <v>44866</v>
      </c>
      <c r="H685" s="89">
        <f>VLOOKUP($A685,[2]MENSAIS!$A$3:$M$1000,8,FALSE)</f>
        <v>0</v>
      </c>
      <c r="I685" s="90">
        <f>VLOOKUP($A685,[2]MENSAIS!$A$3:$M$1000,9,FALSE)</f>
        <v>0</v>
      </c>
      <c r="J685" s="58">
        <f t="shared" ca="1" si="66"/>
        <v>0</v>
      </c>
      <c r="K685" s="94">
        <f t="shared" si="68"/>
        <v>1.4212661702506901E-2</v>
      </c>
      <c r="L685" s="94">
        <f t="shared" si="69"/>
        <v>1.4707597481417478E-2</v>
      </c>
      <c r="M685" s="92">
        <v>683</v>
      </c>
      <c r="N685" s="93">
        <f t="shared" si="67"/>
        <v>44866</v>
      </c>
      <c r="O685" s="94">
        <f>IF(N685&gt;$N$2,1,IF(C685=C686,1*O686,C685*O686/VLOOKUP(N685,Moeda!A$3:D$99,4,1)))</f>
        <v>1</v>
      </c>
    </row>
    <row r="686" spans="1:15" ht="20.100000000000001" customHeight="1" x14ac:dyDescent="0.2">
      <c r="A686" s="95">
        <v>44896</v>
      </c>
      <c r="B686" s="100">
        <f>VLOOKUP($A686,[2]MENSAIS!$A$3:$G$1000,2,FALSE)</f>
        <v>0.1507</v>
      </c>
      <c r="C686" s="101">
        <f>VLOOKUP($A686,[2]MENSAIS!$A$3:$G$1000,3,FALSE)</f>
        <v>1.0015069999999999</v>
      </c>
      <c r="D686" s="100">
        <f>VLOOKUP($A686,[2]MENSAIS!$A$3:$G$1000,4,FALSE)</f>
        <v>1.0157410801836926</v>
      </c>
      <c r="E686" s="101">
        <f>VLOOKUP($A686,[2]MENSAIS!$A$3:$G$1000,5,FALSE)</f>
        <v>1.0015069999999999</v>
      </c>
      <c r="F686" s="96">
        <f>VLOOKUP(A686,[2]MENSAIS!$A$2:$F$999,6,FALSE)</f>
        <v>1</v>
      </c>
      <c r="G686" s="93">
        <f t="shared" si="64"/>
        <v>44896</v>
      </c>
      <c r="H686" s="89">
        <f>VLOOKUP($A686,[2]MENSAIS!$A$3:$M$1000,8,FALSE)</f>
        <v>0</v>
      </c>
      <c r="I686" s="90">
        <f>VLOOKUP($A686,[2]MENSAIS!$A$3:$M$1000,9,FALSE)</f>
        <v>0</v>
      </c>
      <c r="J686" s="58">
        <f t="shared" si="66"/>
        <v>1</v>
      </c>
      <c r="K686" s="94">
        <f t="shared" si="68"/>
        <v>1.574108018369258E-2</v>
      </c>
      <c r="L686" s="94">
        <f t="shared" si="69"/>
        <v>1.574108018369258E-2</v>
      </c>
      <c r="M686" s="92">
        <v>684</v>
      </c>
      <c r="N686" s="93">
        <f t="shared" si="67"/>
        <v>44896</v>
      </c>
      <c r="O686" s="94">
        <f>IF(N686&gt;$N$2,1,IF(C686=C687,1*O687,C686*O687/VLOOKUP(N686,Moeda!A$3:D$99,4,1)))</f>
        <v>1</v>
      </c>
    </row>
    <row r="687" spans="1:15" ht="20.100000000000001" customHeight="1" x14ac:dyDescent="0.2">
      <c r="A687" s="95">
        <v>44927</v>
      </c>
      <c r="B687" s="100">
        <f>VLOOKUP($A687,[2]MENSAIS!$A$3:$G$1000,2,FALSE)</f>
        <v>0</v>
      </c>
      <c r="C687" s="101">
        <f>VLOOKUP($A687,[2]MENSAIS!$A$3:$G$1000,3,FALSE)</f>
        <v>1</v>
      </c>
      <c r="D687" s="100">
        <f>VLOOKUP($A687,[2]MENSAIS!$A$3:$G$1000,4,FALSE)</f>
        <v>1</v>
      </c>
      <c r="E687" s="101">
        <f>VLOOKUP($A687,[2]MENSAIS!$A$3:$G$1000,5,FALSE)</f>
        <v>1</v>
      </c>
      <c r="F687" s="96">
        <f>VLOOKUP(A687,[2]MENSAIS!$A$2:$F$999,6,FALSE)</f>
        <v>0</v>
      </c>
      <c r="G687" s="93">
        <f t="shared" si="64"/>
        <v>44927</v>
      </c>
      <c r="H687" s="89">
        <f>VLOOKUP($A687,[2]MENSAIS!$A$3:$M$1000,8,FALSE)</f>
        <v>0</v>
      </c>
      <c r="I687" s="90">
        <f>VLOOKUP($A687,[2]MENSAIS!$A$3:$M$1000,9,FALSE)</f>
        <v>0</v>
      </c>
      <c r="J687" s="58">
        <f t="shared" si="66"/>
        <v>2</v>
      </c>
      <c r="K687" s="94">
        <f t="shared" si="68"/>
        <v>0</v>
      </c>
      <c r="L687" s="94">
        <f t="shared" si="69"/>
        <v>1.512692839201546E-2</v>
      </c>
      <c r="M687" s="92">
        <v>685</v>
      </c>
      <c r="N687" s="93" t="str">
        <f t="shared" si="67"/>
        <v xml:space="preserve"> </v>
      </c>
      <c r="O687" s="94">
        <f>IF(N687&gt;$N$2,1,IF(C687=C688,1*O688,C687*O688/VLOOKUP(N687,Moeda!A$3:D$99,4,1)))</f>
        <v>1</v>
      </c>
    </row>
    <row r="688" spans="1:15" ht="20.100000000000001" customHeight="1" x14ac:dyDescent="0.2">
      <c r="A688" s="95">
        <v>44958</v>
      </c>
      <c r="B688" s="100">
        <f>VLOOKUP($A688,[2]MENSAIS!$A$3:$G$1000,2,FALSE)</f>
        <v>0</v>
      </c>
      <c r="C688" s="101">
        <f>VLOOKUP($A688,[2]MENSAIS!$A$3:$G$1000,3,FALSE)</f>
        <v>1</v>
      </c>
      <c r="D688" s="100">
        <f>VLOOKUP($A688,[2]MENSAIS!$A$3:$G$1000,4,FALSE)</f>
        <v>1</v>
      </c>
      <c r="E688" s="101">
        <f>VLOOKUP($A688,[2]MENSAIS!$A$3:$G$1000,5,FALSE)</f>
        <v>1</v>
      </c>
      <c r="F688" s="96">
        <f>VLOOKUP(A688,[2]MENSAIS!$A$2:$F$999,6,FALSE)</f>
        <v>0</v>
      </c>
      <c r="G688" s="93">
        <f t="shared" si="64"/>
        <v>44958</v>
      </c>
      <c r="H688" s="89">
        <f>VLOOKUP($A688,[2]MENSAIS!$A$3:$M$1000,8,FALSE)</f>
        <v>0</v>
      </c>
      <c r="I688" s="90">
        <f>VLOOKUP($A688,[2]MENSAIS!$A$3:$M$1000,9,FALSE)</f>
        <v>0</v>
      </c>
      <c r="J688" s="58">
        <f t="shared" si="66"/>
        <v>3</v>
      </c>
      <c r="K688" s="94">
        <f t="shared" si="68"/>
        <v>0</v>
      </c>
      <c r="L688" s="94">
        <f t="shared" si="69"/>
        <v>1.512692839201546E-2</v>
      </c>
      <c r="M688" s="92">
        <v>686</v>
      </c>
      <c r="N688" s="93" t="str">
        <f t="shared" si="67"/>
        <v xml:space="preserve"> </v>
      </c>
      <c r="O688" s="94">
        <f>IF(N688&gt;$N$2,1,IF(C688=C689,1*O689,C688*O689/VLOOKUP(N688,Moeda!A$3:D$99,4,1)))</f>
        <v>1</v>
      </c>
    </row>
    <row r="689" spans="1:15" ht="20.100000000000001" customHeight="1" x14ac:dyDescent="0.2">
      <c r="A689" s="95">
        <v>44986</v>
      </c>
      <c r="B689" s="100">
        <f>VLOOKUP($A689,[2]MENSAIS!$A$3:$G$1000,2,FALSE)</f>
        <v>0</v>
      </c>
      <c r="C689" s="101">
        <f>VLOOKUP($A689,[2]MENSAIS!$A$3:$G$1000,3,FALSE)</f>
        <v>1</v>
      </c>
      <c r="D689" s="100">
        <f>VLOOKUP($A689,[2]MENSAIS!$A$3:$G$1000,4,FALSE)</f>
        <v>1</v>
      </c>
      <c r="E689" s="101">
        <f>VLOOKUP($A689,[2]MENSAIS!$A$3:$G$1000,5,FALSE)</f>
        <v>1</v>
      </c>
      <c r="F689" s="96">
        <f>VLOOKUP(A689,[2]MENSAIS!$A$2:$F$999,6,FALSE)</f>
        <v>0</v>
      </c>
      <c r="G689" s="93">
        <f t="shared" si="64"/>
        <v>44986</v>
      </c>
      <c r="H689" s="89">
        <f>VLOOKUP($A689,[2]MENSAIS!$A$3:$M$1000,8,FALSE)</f>
        <v>0</v>
      </c>
      <c r="I689" s="90">
        <f>VLOOKUP($A689,[2]MENSAIS!$A$3:$M$1000,9,FALSE)</f>
        <v>0</v>
      </c>
      <c r="J689" s="58">
        <f t="shared" si="66"/>
        <v>4</v>
      </c>
      <c r="K689" s="94">
        <f t="shared" si="68"/>
        <v>0</v>
      </c>
      <c r="L689" s="94">
        <f t="shared" si="69"/>
        <v>1.4142196319388844E-2</v>
      </c>
      <c r="M689" s="92">
        <v>687</v>
      </c>
      <c r="N689" s="93" t="str">
        <f t="shared" si="67"/>
        <v xml:space="preserve"> </v>
      </c>
      <c r="O689" s="94">
        <f>IF(N689&gt;$N$2,1,IF(C689=C690,1*O690,C689*O690/VLOOKUP(N689,Moeda!A$3:D$99,4,1)))</f>
        <v>1</v>
      </c>
    </row>
    <row r="690" spans="1:15" ht="20.100000000000001" customHeight="1" x14ac:dyDescent="0.2">
      <c r="A690" s="95">
        <v>45017</v>
      </c>
      <c r="B690" s="100">
        <f>VLOOKUP($A690,[2]MENSAIS!$A$3:$G$1000,2,FALSE)</f>
        <v>0</v>
      </c>
      <c r="C690" s="101">
        <f>VLOOKUP($A690,[2]MENSAIS!$A$3:$G$1000,3,FALSE)</f>
        <v>1</v>
      </c>
      <c r="D690" s="100">
        <f>VLOOKUP($A690,[2]MENSAIS!$A$3:$G$1000,4,FALSE)</f>
        <v>1</v>
      </c>
      <c r="E690" s="101">
        <f>VLOOKUP($A690,[2]MENSAIS!$A$3:$G$1000,5,FALSE)</f>
        <v>1</v>
      </c>
      <c r="F690" s="96">
        <f>VLOOKUP(A690,[2]MENSAIS!$A$2:$F$999,6,FALSE)</f>
        <v>0</v>
      </c>
      <c r="G690" s="93">
        <f t="shared" si="64"/>
        <v>45017</v>
      </c>
      <c r="H690" s="89">
        <f>VLOOKUP($A690,[2]MENSAIS!$A$3:$M$1000,8,FALSE)</f>
        <v>0</v>
      </c>
      <c r="I690" s="90">
        <f>VLOOKUP($A690,[2]MENSAIS!$A$3:$M$1000,9,FALSE)</f>
        <v>0</v>
      </c>
      <c r="J690" s="58">
        <f t="shared" si="66"/>
        <v>5</v>
      </c>
      <c r="K690" s="94">
        <f t="shared" si="68"/>
        <v>0</v>
      </c>
      <c r="L690" s="94">
        <f t="shared" si="69"/>
        <v>1.3579659608306427E-2</v>
      </c>
      <c r="M690" s="92">
        <v>688</v>
      </c>
      <c r="N690" s="93" t="str">
        <f t="shared" si="67"/>
        <v xml:space="preserve"> </v>
      </c>
      <c r="O690" s="94">
        <f>IF(N690&gt;$N$2,1,IF(C690=C691,1*O691,C690*O691/VLOOKUP(N690,Moeda!A$3:D$99,4,1)))</f>
        <v>1</v>
      </c>
    </row>
    <row r="691" spans="1:15" ht="20.100000000000001" customHeight="1" x14ac:dyDescent="0.2">
      <c r="A691" s="95">
        <v>45047</v>
      </c>
      <c r="B691" s="100">
        <f>VLOOKUP($A691,[2]MENSAIS!$A$3:$G$1000,2,FALSE)</f>
        <v>0</v>
      </c>
      <c r="C691" s="101">
        <f>VLOOKUP($A691,[2]MENSAIS!$A$3:$G$1000,3,FALSE)</f>
        <v>1</v>
      </c>
      <c r="D691" s="100">
        <f>VLOOKUP($A691,[2]MENSAIS!$A$3:$G$1000,4,FALSE)</f>
        <v>1</v>
      </c>
      <c r="E691" s="101">
        <f>VLOOKUP($A691,[2]MENSAIS!$A$3:$G$1000,5,FALSE)</f>
        <v>1</v>
      </c>
      <c r="F691" s="96">
        <f>VLOOKUP(A691,[2]MENSAIS!$A$2:$F$999,6,FALSE)</f>
        <v>0</v>
      </c>
      <c r="G691" s="93">
        <f t="shared" si="64"/>
        <v>45047</v>
      </c>
      <c r="H691" s="89">
        <f>VLOOKUP($A691,[2]MENSAIS!$A$3:$M$1000,8,FALSE)</f>
        <v>0</v>
      </c>
      <c r="I691" s="90">
        <f>VLOOKUP($A691,[2]MENSAIS!$A$3:$M$1000,9,FALSE)</f>
        <v>0</v>
      </c>
      <c r="J691" s="58">
        <f t="shared" si="66"/>
        <v>6</v>
      </c>
      <c r="K691" s="94">
        <f t="shared" si="68"/>
        <v>0</v>
      </c>
      <c r="L691" s="94">
        <f t="shared" si="69"/>
        <v>1.1896875105006588E-2</v>
      </c>
      <c r="M691" s="92">
        <v>689</v>
      </c>
      <c r="N691" s="93" t="str">
        <f t="shared" si="67"/>
        <v xml:space="preserve"> </v>
      </c>
      <c r="O691" s="94">
        <f>IF(N691&gt;$N$2,1,IF(C691=C692,1*O692,C691*O692/VLOOKUP(N691,Moeda!A$3:D$99,4,1)))</f>
        <v>1</v>
      </c>
    </row>
    <row r="692" spans="1:15" ht="20.100000000000001" customHeight="1" x14ac:dyDescent="0.2">
      <c r="A692" s="95">
        <v>45078</v>
      </c>
      <c r="B692" s="100">
        <f>VLOOKUP($A692,[2]MENSAIS!$A$3:$G$1000,2,FALSE)</f>
        <v>0</v>
      </c>
      <c r="C692" s="101">
        <f>VLOOKUP($A692,[2]MENSAIS!$A$3:$G$1000,3,FALSE)</f>
        <v>1</v>
      </c>
      <c r="D692" s="100">
        <f>VLOOKUP($A692,[2]MENSAIS!$A$3:$G$1000,4,FALSE)</f>
        <v>1</v>
      </c>
      <c r="E692" s="101">
        <f>VLOOKUP($A692,[2]MENSAIS!$A$3:$G$1000,5,FALSE)</f>
        <v>1</v>
      </c>
      <c r="F692" s="96">
        <f>VLOOKUP(A692,[2]MENSAIS!$A$2:$F$999,6,FALSE)</f>
        <v>0</v>
      </c>
      <c r="G692" s="93">
        <f t="shared" si="64"/>
        <v>45078</v>
      </c>
      <c r="H692" s="89">
        <f>VLOOKUP($A692,[2]MENSAIS!$A$3:$M$1000,8,FALSE)</f>
        <v>0</v>
      </c>
      <c r="I692" s="90">
        <f>VLOOKUP($A692,[2]MENSAIS!$A$3:$M$1000,9,FALSE)</f>
        <v>0</v>
      </c>
      <c r="J692" s="58">
        <f t="shared" si="66"/>
        <v>7</v>
      </c>
      <c r="K692" s="94">
        <f t="shared" si="68"/>
        <v>0</v>
      </c>
      <c r="L692" s="94">
        <f t="shared" si="69"/>
        <v>1.0397445296187247E-2</v>
      </c>
      <c r="M692" s="92">
        <v>690</v>
      </c>
      <c r="N692" s="93" t="str">
        <f t="shared" si="67"/>
        <v xml:space="preserve"> </v>
      </c>
      <c r="O692" s="94">
        <f>IF(N692&gt;$N$2,1,IF(C692=C693,1*O693,C692*O693/VLOOKUP(N692,Moeda!A$3:D$99,4,1)))</f>
        <v>1</v>
      </c>
    </row>
    <row r="693" spans="1:15" ht="20.100000000000001" customHeight="1" x14ac:dyDescent="0.2">
      <c r="A693" s="95">
        <v>45108</v>
      </c>
      <c r="B693" s="100">
        <f>VLOOKUP($A693,[2]MENSAIS!$A$3:$G$1000,2,FALSE)</f>
        <v>0</v>
      </c>
      <c r="C693" s="101">
        <f>VLOOKUP($A693,[2]MENSAIS!$A$3:$G$1000,3,FALSE)</f>
        <v>1</v>
      </c>
      <c r="D693" s="100">
        <f>VLOOKUP($A693,[2]MENSAIS!$A$3:$G$1000,4,FALSE)</f>
        <v>1</v>
      </c>
      <c r="E693" s="101">
        <f>VLOOKUP($A693,[2]MENSAIS!$A$3:$G$1000,5,FALSE)</f>
        <v>1</v>
      </c>
      <c r="F693" s="96">
        <f>VLOOKUP(A693,[2]MENSAIS!$A$2:$F$999,6,FALSE)</f>
        <v>0</v>
      </c>
      <c r="G693" s="93">
        <f t="shared" si="64"/>
        <v>45108</v>
      </c>
      <c r="H693" s="89">
        <f>VLOOKUP($A693,[2]MENSAIS!$A$3:$M$1000,8,FALSE)</f>
        <v>0</v>
      </c>
      <c r="I693" s="90">
        <f>VLOOKUP($A693,[2]MENSAIS!$A$3:$M$1000,9,FALSE)</f>
        <v>0</v>
      </c>
      <c r="J693" s="58">
        <f t="shared" si="66"/>
        <v>8</v>
      </c>
      <c r="K693" s="94">
        <f t="shared" si="68"/>
        <v>0</v>
      </c>
      <c r="L693" s="94">
        <f t="shared" si="69"/>
        <v>8.7521705060917832E-3</v>
      </c>
      <c r="M693" s="92">
        <v>691</v>
      </c>
      <c r="N693" s="93" t="str">
        <f t="shared" si="67"/>
        <v xml:space="preserve"> </v>
      </c>
      <c r="O693" s="94">
        <f>IF(N693&gt;$N$2,1,IF(C693=C694,1*O694,C693*O694/VLOOKUP(N693,Moeda!A$3:D$99,4,1)))</f>
        <v>1</v>
      </c>
    </row>
    <row r="694" spans="1:15" ht="20.100000000000001" customHeight="1" x14ac:dyDescent="0.2">
      <c r="A694" s="95">
        <v>45139</v>
      </c>
      <c r="B694" s="100">
        <f>VLOOKUP($A694,[2]MENSAIS!$A$3:$G$1000,2,FALSE)</f>
        <v>0</v>
      </c>
      <c r="C694" s="101">
        <f>VLOOKUP($A694,[2]MENSAIS!$A$3:$G$1000,3,FALSE)</f>
        <v>1</v>
      </c>
      <c r="D694" s="100">
        <f>VLOOKUP($A694,[2]MENSAIS!$A$3:$G$1000,4,FALSE)</f>
        <v>1</v>
      </c>
      <c r="E694" s="101">
        <f>VLOOKUP($A694,[2]MENSAIS!$A$3:$G$1000,5,FALSE)</f>
        <v>1</v>
      </c>
      <c r="F694" s="96">
        <f>VLOOKUP(A694,[2]MENSAIS!$A$2:$F$999,6,FALSE)</f>
        <v>0</v>
      </c>
      <c r="G694" s="93">
        <f t="shared" si="64"/>
        <v>45139</v>
      </c>
      <c r="H694" s="89">
        <f>VLOOKUP($A694,[2]MENSAIS!$A$3:$M$1000,8,FALSE)</f>
        <v>0</v>
      </c>
      <c r="I694" s="90">
        <f>VLOOKUP($A694,[2]MENSAIS!$A$3:$M$1000,9,FALSE)</f>
        <v>0</v>
      </c>
      <c r="J694" s="58">
        <f t="shared" si="66"/>
        <v>9</v>
      </c>
      <c r="K694" s="94">
        <f t="shared" si="68"/>
        <v>0</v>
      </c>
      <c r="L694" s="94">
        <f t="shared" si="69"/>
        <v>6.3279265310782762E-3</v>
      </c>
      <c r="M694" s="92">
        <v>692</v>
      </c>
      <c r="N694" s="93" t="str">
        <f t="shared" si="67"/>
        <v xml:space="preserve"> </v>
      </c>
      <c r="O694" s="94">
        <f>IF(N694&gt;$N$2,1,IF(C694=C695,1*O695,C694*O695/VLOOKUP(N694,Moeda!A$3:D$99,4,1)))</f>
        <v>1</v>
      </c>
    </row>
    <row r="695" spans="1:15" ht="20.100000000000001" customHeight="1" x14ac:dyDescent="0.2">
      <c r="A695" s="95">
        <v>45170</v>
      </c>
      <c r="B695" s="100">
        <f>VLOOKUP($A695,[2]MENSAIS!$A$3:$G$1000,2,FALSE)</f>
        <v>0</v>
      </c>
      <c r="C695" s="101">
        <f>VLOOKUP($A695,[2]MENSAIS!$A$3:$G$1000,3,FALSE)</f>
        <v>1</v>
      </c>
      <c r="D695" s="100">
        <f>VLOOKUP($A695,[2]MENSAIS!$A$3:$G$1000,4,FALSE)</f>
        <v>1</v>
      </c>
      <c r="E695" s="101">
        <f>VLOOKUP($A695,[2]MENSAIS!$A$3:$G$1000,5,FALSE)</f>
        <v>1</v>
      </c>
      <c r="F695" s="96">
        <f>VLOOKUP(A695,[2]MENSAIS!$A$2:$F$999,6,FALSE)</f>
        <v>0</v>
      </c>
      <c r="G695" s="93">
        <f t="shared" si="64"/>
        <v>45170</v>
      </c>
      <c r="H695" s="89">
        <f>VLOOKUP($A695,[2]MENSAIS!$A$3:$M$1000,8,FALSE)</f>
        <v>0</v>
      </c>
      <c r="I695" s="90">
        <f>VLOOKUP($A695,[2]MENSAIS!$A$3:$M$1000,9,FALSE)</f>
        <v>0</v>
      </c>
      <c r="J695" s="58">
        <f t="shared" si="66"/>
        <v>10</v>
      </c>
      <c r="K695" s="94">
        <f t="shared" si="68"/>
        <v>0</v>
      </c>
      <c r="L695" s="94">
        <f t="shared" si="69"/>
        <v>4.5147773579472528E-3</v>
      </c>
      <c r="M695" s="92">
        <v>693</v>
      </c>
      <c r="N695" s="93" t="str">
        <f t="shared" si="67"/>
        <v xml:space="preserve"> </v>
      </c>
      <c r="O695" s="94">
        <f>IF(N695&gt;$N$2,1,IF(C695=C696,1*O696,C695*O696/VLOOKUP(N695,Moeda!A$3:D$99,4,1)))</f>
        <v>1</v>
      </c>
    </row>
    <row r="696" spans="1:15" ht="20.100000000000001" customHeight="1" x14ac:dyDescent="0.2">
      <c r="A696" s="95">
        <v>45200</v>
      </c>
      <c r="B696" s="100">
        <f>VLOOKUP($A696,[2]MENSAIS!$A$3:$G$1000,2,FALSE)</f>
        <v>0</v>
      </c>
      <c r="C696" s="101">
        <f>VLOOKUP($A696,[2]MENSAIS!$A$3:$G$1000,3,FALSE)</f>
        <v>1</v>
      </c>
      <c r="D696" s="100">
        <f>VLOOKUP($A696,[2]MENSAIS!$A$3:$G$1000,4,FALSE)</f>
        <v>1</v>
      </c>
      <c r="E696" s="101">
        <f>VLOOKUP($A696,[2]MENSAIS!$A$3:$G$1000,5,FALSE)</f>
        <v>1</v>
      </c>
      <c r="F696" s="96">
        <f>VLOOKUP(A696,[2]MENSAIS!$A$2:$F$999,6,FALSE)</f>
        <v>0</v>
      </c>
      <c r="G696" s="93">
        <f t="shared" si="64"/>
        <v>45200</v>
      </c>
      <c r="H696" s="89">
        <f>VLOOKUP($A696,[2]MENSAIS!$A$3:$M$1000,8,FALSE)</f>
        <v>0</v>
      </c>
      <c r="I696" s="90">
        <f>VLOOKUP($A696,[2]MENSAIS!$A$3:$M$1000,9,FALSE)</f>
        <v>0</v>
      </c>
      <c r="J696" s="58">
        <f t="shared" si="66"/>
        <v>11</v>
      </c>
      <c r="K696" s="94">
        <f t="shared" si="68"/>
        <v>0</v>
      </c>
      <c r="L696" s="94">
        <f t="shared" si="69"/>
        <v>3.016271048999819E-3</v>
      </c>
      <c r="M696" s="92">
        <v>694</v>
      </c>
      <c r="N696" s="93" t="str">
        <f t="shared" si="67"/>
        <v xml:space="preserve"> </v>
      </c>
      <c r="O696" s="94">
        <f>IF(N696&gt;$N$2,1,IF(C696=C697,1*O697,C696*O697/VLOOKUP(N696,Moeda!A$3:D$99,4,1)))</f>
        <v>1</v>
      </c>
    </row>
    <row r="697" spans="1:15" ht="20.100000000000001" customHeight="1" x14ac:dyDescent="0.2">
      <c r="A697" s="95">
        <v>45231</v>
      </c>
      <c r="B697" s="100">
        <f>VLOOKUP($A697,[2]MENSAIS!$A$3:$G$1000,2,FALSE)</f>
        <v>0</v>
      </c>
      <c r="C697" s="101">
        <f>VLOOKUP($A697,[2]MENSAIS!$A$3:$G$1000,3,FALSE)</f>
        <v>1</v>
      </c>
      <c r="D697" s="100">
        <f>VLOOKUP($A697,[2]MENSAIS!$A$3:$G$1000,4,FALSE)</f>
        <v>1</v>
      </c>
      <c r="E697" s="101">
        <f>VLOOKUP($A697,[2]MENSAIS!$A$3:$G$1000,5,FALSE)</f>
        <v>1</v>
      </c>
      <c r="F697" s="96">
        <f>VLOOKUP(A697,[2]MENSAIS!$A$2:$F$999,6,FALSE)</f>
        <v>0</v>
      </c>
      <c r="G697" s="93">
        <f t="shared" si="64"/>
        <v>45231</v>
      </c>
      <c r="H697" s="89">
        <f>VLOOKUP($A697,[2]MENSAIS!$A$3:$M$1000,8,FALSE)</f>
        <v>0</v>
      </c>
      <c r="I697" s="90">
        <f>VLOOKUP($A697,[2]MENSAIS!$A$3:$M$1000,9,FALSE)</f>
        <v>0</v>
      </c>
      <c r="J697" s="58">
        <f t="shared" si="66"/>
        <v>12</v>
      </c>
      <c r="K697" s="94">
        <f t="shared" si="68"/>
        <v>0</v>
      </c>
      <c r="L697" s="94">
        <f t="shared" si="69"/>
        <v>1.5069999999999251E-3</v>
      </c>
      <c r="M697" s="92">
        <v>695</v>
      </c>
      <c r="N697" s="93" t="str">
        <f t="shared" si="67"/>
        <v xml:space="preserve"> </v>
      </c>
      <c r="O697" s="94">
        <f>IF(N697&gt;$N$2,1,IF(C697=C698,1*O698,C697*O698/VLOOKUP(N697,Moeda!A$3:D$99,4,1)))</f>
        <v>1</v>
      </c>
    </row>
    <row r="698" spans="1:15" ht="20.100000000000001" customHeight="1" x14ac:dyDescent="0.2">
      <c r="A698" s="95">
        <v>45261</v>
      </c>
      <c r="B698" s="100">
        <f>VLOOKUP($A698,[2]MENSAIS!$A$3:$G$1000,2,FALSE)</f>
        <v>0</v>
      </c>
      <c r="C698" s="101">
        <f>VLOOKUP($A698,[2]MENSAIS!$A$3:$G$1000,3,FALSE)</f>
        <v>1</v>
      </c>
      <c r="D698" s="100">
        <f>VLOOKUP($A698,[2]MENSAIS!$A$3:$G$1000,4,FALSE)</f>
        <v>1</v>
      </c>
      <c r="E698" s="101">
        <f>VLOOKUP($A698,[2]MENSAIS!$A$3:$G$1000,5,FALSE)</f>
        <v>1</v>
      </c>
      <c r="F698" s="96">
        <f>VLOOKUP(A698,[2]MENSAIS!$A$2:$F$999,6,FALSE)</f>
        <v>0</v>
      </c>
      <c r="G698" s="93">
        <f t="shared" si="64"/>
        <v>45261</v>
      </c>
      <c r="H698" s="89">
        <f>VLOOKUP($A698,[2]MENSAIS!$A$3:$M$1000,8,FALSE)</f>
        <v>0</v>
      </c>
      <c r="I698" s="90">
        <f>VLOOKUP($A698,[2]MENSAIS!$A$3:$M$1000,9,FALSE)</f>
        <v>0</v>
      </c>
      <c r="J698" s="58">
        <f t="shared" si="66"/>
        <v>13</v>
      </c>
      <c r="K698" s="94">
        <f t="shared" si="68"/>
        <v>0</v>
      </c>
      <c r="L698" s="94">
        <f t="shared" si="69"/>
        <v>0</v>
      </c>
      <c r="M698" s="92">
        <v>696</v>
      </c>
      <c r="N698" s="93" t="str">
        <f t="shared" si="67"/>
        <v xml:space="preserve"> </v>
      </c>
      <c r="O698" s="94">
        <f>IF(N698&gt;$N$2,1,IF(C698=C699,1*O699,C698*O699/VLOOKUP(N698,Moeda!A$3:D$99,4,1)))</f>
        <v>1</v>
      </c>
    </row>
    <row r="699" spans="1:15" ht="20.100000000000001" customHeight="1" x14ac:dyDescent="0.2">
      <c r="A699" s="95">
        <v>45292</v>
      </c>
      <c r="B699" s="100">
        <f>VLOOKUP($A699,[2]MENSAIS!$A$3:$G$1000,2,FALSE)</f>
        <v>0</v>
      </c>
      <c r="C699" s="101">
        <f>VLOOKUP($A699,[2]MENSAIS!$A$3:$G$1000,3,FALSE)</f>
        <v>1</v>
      </c>
      <c r="D699" s="100">
        <f>VLOOKUP($A699,[2]MENSAIS!$A$3:$G$1000,4,FALSE)</f>
        <v>1</v>
      </c>
      <c r="E699" s="101">
        <f>VLOOKUP($A699,[2]MENSAIS!$A$3:$G$1000,5,FALSE)</f>
        <v>1</v>
      </c>
      <c r="F699" s="96">
        <f>VLOOKUP(A699,[2]MENSAIS!$A$2:$F$999,6,FALSE)</f>
        <v>0</v>
      </c>
      <c r="G699" s="93">
        <f t="shared" si="64"/>
        <v>45292</v>
      </c>
      <c r="H699" s="89">
        <f>VLOOKUP($A699,[2]MENSAIS!$A$3:$M$1000,8,FALSE)</f>
        <v>0</v>
      </c>
      <c r="I699" s="90">
        <f>VLOOKUP($A699,[2]MENSAIS!$A$3:$M$1000,9,FALSE)</f>
        <v>0</v>
      </c>
      <c r="J699" s="58">
        <f t="shared" si="66"/>
        <v>14</v>
      </c>
      <c r="K699" s="94">
        <f t="shared" si="68"/>
        <v>0</v>
      </c>
      <c r="L699" s="94">
        <f t="shared" si="69"/>
        <v>0</v>
      </c>
      <c r="M699" s="92">
        <v>697</v>
      </c>
      <c r="N699" s="93" t="str">
        <f t="shared" si="67"/>
        <v xml:space="preserve"> </v>
      </c>
      <c r="O699" s="94">
        <f>IF(N699&gt;$N$2,1,IF(C699=C700,1*O700,C699*O700/VLOOKUP(N699,Moeda!A$3:D$99,4,1)))</f>
        <v>1</v>
      </c>
    </row>
    <row r="700" spans="1:15" ht="20.100000000000001" customHeight="1" x14ac:dyDescent="0.2">
      <c r="A700" s="95">
        <v>45323</v>
      </c>
      <c r="B700" s="100">
        <f>VLOOKUP($A700,[2]MENSAIS!$A$3:$G$1000,2,FALSE)</f>
        <v>0</v>
      </c>
      <c r="C700" s="101">
        <f>VLOOKUP($A700,[2]MENSAIS!$A$3:$G$1000,3,FALSE)</f>
        <v>1</v>
      </c>
      <c r="D700" s="100">
        <f>VLOOKUP($A700,[2]MENSAIS!$A$3:$G$1000,4,FALSE)</f>
        <v>1</v>
      </c>
      <c r="E700" s="101">
        <f>VLOOKUP($A700,[2]MENSAIS!$A$3:$G$1000,5,FALSE)</f>
        <v>1</v>
      </c>
      <c r="F700" s="96">
        <f>VLOOKUP(A700,[2]MENSAIS!$A$2:$F$999,6,FALSE)</f>
        <v>0</v>
      </c>
      <c r="G700" s="93">
        <f t="shared" si="64"/>
        <v>45323</v>
      </c>
      <c r="H700" s="89">
        <f>VLOOKUP($A700,[2]MENSAIS!$A$3:$M$1000,8,FALSE)</f>
        <v>0</v>
      </c>
      <c r="I700" s="90">
        <f>VLOOKUP($A700,[2]MENSAIS!$A$3:$M$1000,9,FALSE)</f>
        <v>0</v>
      </c>
      <c r="J700" s="58">
        <f t="shared" si="66"/>
        <v>15</v>
      </c>
      <c r="K700" s="94">
        <f t="shared" si="68"/>
        <v>0</v>
      </c>
      <c r="L700" s="94">
        <f t="shared" si="69"/>
        <v>0</v>
      </c>
      <c r="M700" s="92">
        <v>698</v>
      </c>
      <c r="N700" s="93" t="str">
        <f t="shared" si="67"/>
        <v xml:space="preserve"> </v>
      </c>
      <c r="O700" s="94">
        <f>IF(N700&gt;$N$2,1,IF(C700=C701,1*O701,C700*O701/VLOOKUP(N700,Moeda!A$3:D$99,4,1)))</f>
        <v>1</v>
      </c>
    </row>
    <row r="701" spans="1:15" ht="20.100000000000001" customHeight="1" x14ac:dyDescent="0.2">
      <c r="A701" s="95">
        <v>45352</v>
      </c>
      <c r="B701" s="100">
        <f>VLOOKUP($A701,[2]MENSAIS!$A$3:$G$1000,2,FALSE)</f>
        <v>0</v>
      </c>
      <c r="C701" s="101">
        <f>VLOOKUP($A701,[2]MENSAIS!$A$3:$G$1000,3,FALSE)</f>
        <v>1</v>
      </c>
      <c r="D701" s="100">
        <f>VLOOKUP($A701,[2]MENSAIS!$A$3:$G$1000,4,FALSE)</f>
        <v>1</v>
      </c>
      <c r="E701" s="101">
        <f>VLOOKUP($A701,[2]MENSAIS!$A$3:$G$1000,5,FALSE)</f>
        <v>1</v>
      </c>
      <c r="F701" s="96">
        <f>VLOOKUP(A701,[2]MENSAIS!$A$2:$F$999,6,FALSE)</f>
        <v>0</v>
      </c>
      <c r="G701" s="93">
        <f t="shared" si="64"/>
        <v>45352</v>
      </c>
      <c r="H701" s="89">
        <f>VLOOKUP($A701,[2]MENSAIS!$A$3:$M$1000,8,FALSE)</f>
        <v>0</v>
      </c>
      <c r="I701" s="90">
        <f>VLOOKUP($A701,[2]MENSAIS!$A$3:$M$1000,9,FALSE)</f>
        <v>0</v>
      </c>
      <c r="J701" s="58">
        <f t="shared" si="66"/>
        <v>16</v>
      </c>
      <c r="K701" s="94">
        <f t="shared" si="68"/>
        <v>0</v>
      </c>
      <c r="L701" s="94">
        <f t="shared" si="69"/>
        <v>0</v>
      </c>
      <c r="M701" s="92">
        <v>699</v>
      </c>
      <c r="N701" s="93" t="str">
        <f t="shared" si="67"/>
        <v xml:space="preserve"> </v>
      </c>
      <c r="O701" s="94">
        <f>IF(N701&gt;$N$2,1,IF(C701=C702,1*O702,C701*O702/VLOOKUP(N701,Moeda!A$3:D$99,4,1)))</f>
        <v>1</v>
      </c>
    </row>
    <row r="702" spans="1:15" ht="20.100000000000001" customHeight="1" x14ac:dyDescent="0.2">
      <c r="A702" s="95">
        <v>45383</v>
      </c>
      <c r="B702" s="100">
        <f>VLOOKUP($A702,[2]MENSAIS!$A$3:$G$1000,2,FALSE)</f>
        <v>0</v>
      </c>
      <c r="C702" s="101">
        <f>VLOOKUP($A702,[2]MENSAIS!$A$3:$G$1000,3,FALSE)</f>
        <v>1</v>
      </c>
      <c r="D702" s="100">
        <f>VLOOKUP($A702,[2]MENSAIS!$A$3:$G$1000,4,FALSE)</f>
        <v>1</v>
      </c>
      <c r="E702" s="101">
        <f>VLOOKUP($A702,[2]MENSAIS!$A$3:$G$1000,5,FALSE)</f>
        <v>1</v>
      </c>
      <c r="F702" s="96">
        <f>VLOOKUP(A702,[2]MENSAIS!$A$2:$F$999,6,FALSE)</f>
        <v>0</v>
      </c>
      <c r="G702" s="93">
        <f t="shared" si="64"/>
        <v>45383</v>
      </c>
      <c r="H702" s="89">
        <f>VLOOKUP($A702,[2]MENSAIS!$A$3:$M$1000,8,FALSE)</f>
        <v>0</v>
      </c>
      <c r="I702" s="90">
        <f>VLOOKUP($A702,[2]MENSAIS!$A$3:$M$1000,9,FALSE)</f>
        <v>0</v>
      </c>
      <c r="J702" s="58">
        <f t="shared" si="66"/>
        <v>17</v>
      </c>
      <c r="K702" s="94">
        <f t="shared" si="68"/>
        <v>0</v>
      </c>
      <c r="L702" s="94">
        <f t="shared" si="69"/>
        <v>0</v>
      </c>
      <c r="M702" s="92">
        <v>700</v>
      </c>
      <c r="N702" s="93" t="str">
        <f t="shared" si="67"/>
        <v xml:space="preserve"> </v>
      </c>
      <c r="O702" s="94">
        <f>IF(N702&gt;$N$2,1,IF(C702=C703,1*O703,C702*O703/VLOOKUP(N702,Moeda!A$3:D$99,4,1)))</f>
        <v>1</v>
      </c>
    </row>
    <row r="703" spans="1:15" ht="20.100000000000001" customHeight="1" x14ac:dyDescent="0.2">
      <c r="A703" s="95">
        <v>45413</v>
      </c>
      <c r="B703" s="100">
        <f>VLOOKUP($A703,[2]MENSAIS!$A$3:$G$1000,2,FALSE)</f>
        <v>0</v>
      </c>
      <c r="C703" s="101">
        <f>VLOOKUP($A703,[2]MENSAIS!$A$3:$G$1000,3,FALSE)</f>
        <v>1</v>
      </c>
      <c r="D703" s="100">
        <f>VLOOKUP($A703,[2]MENSAIS!$A$3:$G$1000,4,FALSE)</f>
        <v>1</v>
      </c>
      <c r="E703" s="101">
        <f>VLOOKUP($A703,[2]MENSAIS!$A$3:$G$1000,5,FALSE)</f>
        <v>1</v>
      </c>
      <c r="F703" s="96">
        <f>VLOOKUP(A703,[2]MENSAIS!$A$2:$F$999,6,FALSE)</f>
        <v>0</v>
      </c>
      <c r="G703" s="93">
        <f t="shared" si="64"/>
        <v>45413</v>
      </c>
      <c r="H703" s="89">
        <f>VLOOKUP($A703,[2]MENSAIS!$A$3:$M$1000,8,FALSE)</f>
        <v>0</v>
      </c>
      <c r="I703" s="90">
        <f>VLOOKUP($A703,[2]MENSAIS!$A$3:$M$1000,9,FALSE)</f>
        <v>0</v>
      </c>
      <c r="J703" s="58">
        <f t="shared" si="66"/>
        <v>18</v>
      </c>
      <c r="K703" s="94">
        <f t="shared" si="68"/>
        <v>0</v>
      </c>
      <c r="L703" s="94">
        <f t="shared" si="69"/>
        <v>0</v>
      </c>
      <c r="M703" s="92">
        <v>701</v>
      </c>
      <c r="N703" s="93" t="str">
        <f t="shared" si="67"/>
        <v xml:space="preserve"> </v>
      </c>
      <c r="O703" s="94">
        <f>IF(N703&gt;$N$2,1,IF(C703=C704,1*O704,C703*O704/VLOOKUP(N703,Moeda!A$3:D$99,4,1)))</f>
        <v>1</v>
      </c>
    </row>
    <row r="704" spans="1:15" ht="20.100000000000001" customHeight="1" x14ac:dyDescent="0.2">
      <c r="A704" s="95">
        <v>45444</v>
      </c>
      <c r="B704" s="100">
        <f>VLOOKUP($A704,[2]MENSAIS!$A$3:$G$1000,2,FALSE)</f>
        <v>0</v>
      </c>
      <c r="C704" s="101">
        <f>VLOOKUP($A704,[2]MENSAIS!$A$3:$G$1000,3,FALSE)</f>
        <v>1</v>
      </c>
      <c r="D704" s="100">
        <f>VLOOKUP($A704,[2]MENSAIS!$A$3:$G$1000,4,FALSE)</f>
        <v>1</v>
      </c>
      <c r="E704" s="101">
        <f>VLOOKUP($A704,[2]MENSAIS!$A$3:$G$1000,5,FALSE)</f>
        <v>1</v>
      </c>
      <c r="F704" s="96">
        <f>VLOOKUP(A704,[2]MENSAIS!$A$2:$F$999,6,FALSE)</f>
        <v>0</v>
      </c>
      <c r="G704" s="93">
        <f t="shared" si="64"/>
        <v>45444</v>
      </c>
      <c r="H704" s="89">
        <f>VLOOKUP($A704,[2]MENSAIS!$A$3:$M$1000,8,FALSE)</f>
        <v>0</v>
      </c>
      <c r="I704" s="90">
        <f>VLOOKUP($A704,[2]MENSAIS!$A$3:$M$1000,9,FALSE)</f>
        <v>0</v>
      </c>
      <c r="J704" s="58">
        <f t="shared" si="66"/>
        <v>19</v>
      </c>
      <c r="K704" s="94">
        <f t="shared" si="68"/>
        <v>0</v>
      </c>
      <c r="L704" s="94">
        <f t="shared" si="69"/>
        <v>0</v>
      </c>
      <c r="M704" s="92">
        <v>702</v>
      </c>
      <c r="N704" s="93" t="str">
        <f t="shared" si="67"/>
        <v xml:space="preserve"> </v>
      </c>
      <c r="O704" s="94">
        <f>IF(N704&gt;$N$2,1,IF(C704=C705,1*O705,C704*O705/VLOOKUP(N704,Moeda!A$3:D$99,4,1)))</f>
        <v>1</v>
      </c>
    </row>
    <row r="705" spans="1:15" ht="20.100000000000001" customHeight="1" x14ac:dyDescent="0.2">
      <c r="A705" s="95">
        <v>45474</v>
      </c>
      <c r="B705" s="100">
        <f>VLOOKUP($A705,[2]MENSAIS!$A$3:$G$1000,2,FALSE)</f>
        <v>0</v>
      </c>
      <c r="C705" s="101">
        <f>VLOOKUP($A705,[2]MENSAIS!$A$3:$G$1000,3,FALSE)</f>
        <v>1</v>
      </c>
      <c r="D705" s="100">
        <f>VLOOKUP($A705,[2]MENSAIS!$A$3:$G$1000,4,FALSE)</f>
        <v>1</v>
      </c>
      <c r="E705" s="101">
        <f>VLOOKUP($A705,[2]MENSAIS!$A$3:$G$1000,5,FALSE)</f>
        <v>1</v>
      </c>
      <c r="F705" s="96">
        <f>VLOOKUP(A705,[2]MENSAIS!$A$2:$F$999,6,FALSE)</f>
        <v>0</v>
      </c>
      <c r="G705" s="93">
        <f t="shared" si="64"/>
        <v>45474</v>
      </c>
      <c r="H705" s="89">
        <f>VLOOKUP($A705,[2]MENSAIS!$A$3:$M$1000,8,FALSE)</f>
        <v>0</v>
      </c>
      <c r="I705" s="90">
        <f>VLOOKUP($A705,[2]MENSAIS!$A$3:$M$1000,9,FALSE)</f>
        <v>0</v>
      </c>
      <c r="J705" s="58">
        <f t="shared" si="66"/>
        <v>20</v>
      </c>
      <c r="K705" s="94">
        <f t="shared" si="68"/>
        <v>0</v>
      </c>
      <c r="L705" s="94">
        <f t="shared" si="69"/>
        <v>0</v>
      </c>
      <c r="M705" s="92">
        <v>703</v>
      </c>
      <c r="N705" s="93" t="str">
        <f t="shared" si="67"/>
        <v xml:space="preserve"> </v>
      </c>
      <c r="O705" s="94">
        <f>IF(N705&gt;$N$2,1,IF(C705=C706,1*O706,C705*O706/VLOOKUP(N705,Moeda!A$3:D$99,4,1)))</f>
        <v>1</v>
      </c>
    </row>
    <row r="706" spans="1:15" ht="20.100000000000001" customHeight="1" x14ac:dyDescent="0.2">
      <c r="A706" s="95">
        <v>45505</v>
      </c>
      <c r="B706" s="100">
        <f>VLOOKUP($A706,[2]MENSAIS!$A$3:$G$1000,2,FALSE)</f>
        <v>0</v>
      </c>
      <c r="C706" s="101">
        <f>VLOOKUP($A706,[2]MENSAIS!$A$3:$G$1000,3,FALSE)</f>
        <v>1</v>
      </c>
      <c r="D706" s="100">
        <f>VLOOKUP($A706,[2]MENSAIS!$A$3:$G$1000,4,FALSE)</f>
        <v>1</v>
      </c>
      <c r="E706" s="101">
        <f>VLOOKUP($A706,[2]MENSAIS!$A$3:$G$1000,5,FALSE)</f>
        <v>1</v>
      </c>
      <c r="F706" s="96">
        <f>VLOOKUP(A706,[2]MENSAIS!$A$2:$F$999,6,FALSE)</f>
        <v>0</v>
      </c>
      <c r="G706" s="93">
        <f t="shared" si="64"/>
        <v>45505</v>
      </c>
      <c r="H706" s="89">
        <f>VLOOKUP($A706,[2]MENSAIS!$A$3:$M$1000,8,FALSE)</f>
        <v>0</v>
      </c>
      <c r="I706" s="90">
        <f>VLOOKUP($A706,[2]MENSAIS!$A$3:$M$1000,9,FALSE)</f>
        <v>0</v>
      </c>
      <c r="J706" s="58">
        <f t="shared" si="66"/>
        <v>21</v>
      </c>
      <c r="K706" s="94">
        <f t="shared" si="68"/>
        <v>0</v>
      </c>
      <c r="L706" s="94">
        <f t="shared" si="69"/>
        <v>0</v>
      </c>
      <c r="M706" s="92">
        <v>704</v>
      </c>
      <c r="N706" s="93" t="str">
        <f t="shared" si="67"/>
        <v xml:space="preserve"> </v>
      </c>
      <c r="O706" s="94">
        <f>IF(N706&gt;$N$2,1,IF(C706=C707,1*O707,C706*O707/VLOOKUP(N706,Moeda!A$3:D$99,4,1)))</f>
        <v>1</v>
      </c>
    </row>
    <row r="707" spans="1:15" ht="20.100000000000001" customHeight="1" x14ac:dyDescent="0.2">
      <c r="A707" s="95">
        <v>45536</v>
      </c>
      <c r="B707" s="100">
        <f>VLOOKUP($A707,[2]MENSAIS!$A$3:$G$1000,2,FALSE)</f>
        <v>0</v>
      </c>
      <c r="C707" s="101">
        <f>VLOOKUP($A707,[2]MENSAIS!$A$3:$G$1000,3,FALSE)</f>
        <v>1</v>
      </c>
      <c r="D707" s="100">
        <f>VLOOKUP($A707,[2]MENSAIS!$A$3:$G$1000,4,FALSE)</f>
        <v>1</v>
      </c>
      <c r="E707" s="101">
        <f>VLOOKUP($A707,[2]MENSAIS!$A$3:$G$1000,5,FALSE)</f>
        <v>1</v>
      </c>
      <c r="F707" s="96">
        <f>VLOOKUP(A707,[2]MENSAIS!$A$2:$F$999,6,FALSE)</f>
        <v>0</v>
      </c>
      <c r="G707" s="93">
        <f t="shared" si="64"/>
        <v>45536</v>
      </c>
      <c r="H707" s="89">
        <f>VLOOKUP($A707,[2]MENSAIS!$A$3:$M$1000,8,FALSE)</f>
        <v>0</v>
      </c>
      <c r="I707" s="90">
        <f>VLOOKUP($A707,[2]MENSAIS!$A$3:$M$1000,9,FALSE)</f>
        <v>0</v>
      </c>
      <c r="J707" s="58">
        <f t="shared" si="66"/>
        <v>22</v>
      </c>
      <c r="K707" s="94">
        <f t="shared" si="68"/>
        <v>0</v>
      </c>
      <c r="L707" s="94">
        <f t="shared" si="69"/>
        <v>0</v>
      </c>
      <c r="M707" s="92">
        <v>705</v>
      </c>
      <c r="N707" s="93" t="str">
        <f t="shared" si="67"/>
        <v xml:space="preserve"> </v>
      </c>
      <c r="O707" s="94">
        <f>IF(N707&gt;$N$2,1,IF(C707=C708,1*O708,C707*O708/VLOOKUP(N707,Moeda!A$3:D$99,4,1)))</f>
        <v>1</v>
      </c>
    </row>
    <row r="708" spans="1:15" ht="20.100000000000001" customHeight="1" x14ac:dyDescent="0.2">
      <c r="A708" s="95">
        <v>45566</v>
      </c>
      <c r="B708" s="100">
        <f>VLOOKUP($A708,[2]MENSAIS!$A$3:$G$1000,2,FALSE)</f>
        <v>0</v>
      </c>
      <c r="C708" s="101">
        <f>VLOOKUP($A708,[2]MENSAIS!$A$3:$G$1000,3,FALSE)</f>
        <v>1</v>
      </c>
      <c r="D708" s="100">
        <f>VLOOKUP($A708,[2]MENSAIS!$A$3:$G$1000,4,FALSE)</f>
        <v>1</v>
      </c>
      <c r="E708" s="101">
        <f>VLOOKUP($A708,[2]MENSAIS!$A$3:$G$1000,5,FALSE)</f>
        <v>1</v>
      </c>
      <c r="F708" s="96">
        <f>VLOOKUP(A708,[2]MENSAIS!$A$2:$F$999,6,FALSE)</f>
        <v>0</v>
      </c>
      <c r="G708" s="93">
        <f t="shared" ref="G708:G771" si="70">A708</f>
        <v>45566</v>
      </c>
      <c r="H708" s="89">
        <f>VLOOKUP($A708,[2]MENSAIS!$A$3:$M$1000,8,FALSE)</f>
        <v>0</v>
      </c>
      <c r="I708" s="90">
        <f>VLOOKUP($A708,[2]MENSAIS!$A$3:$M$1000,9,FALSE)</f>
        <v>0</v>
      </c>
      <c r="J708" s="58">
        <f t="shared" si="66"/>
        <v>23</v>
      </c>
      <c r="K708" s="94">
        <f t="shared" si="68"/>
        <v>0</v>
      </c>
      <c r="L708" s="94">
        <f t="shared" si="69"/>
        <v>0</v>
      </c>
      <c r="M708" s="92">
        <v>706</v>
      </c>
      <c r="N708" s="93" t="str">
        <f t="shared" si="67"/>
        <v xml:space="preserve"> </v>
      </c>
      <c r="O708" s="94">
        <f>IF(N708&gt;$N$2,1,IF(C708=C709,1*O709,C708*O709/VLOOKUP(N708,Moeda!A$3:D$99,4,1)))</f>
        <v>1</v>
      </c>
    </row>
    <row r="709" spans="1:15" ht="20.100000000000001" customHeight="1" x14ac:dyDescent="0.2">
      <c r="A709" s="95">
        <v>45597</v>
      </c>
      <c r="B709" s="100">
        <f>VLOOKUP($A709,[2]MENSAIS!$A$3:$G$1000,2,FALSE)</f>
        <v>0</v>
      </c>
      <c r="C709" s="101">
        <f>VLOOKUP($A709,[2]MENSAIS!$A$3:$G$1000,3,FALSE)</f>
        <v>1</v>
      </c>
      <c r="D709" s="100">
        <f>VLOOKUP($A709,[2]MENSAIS!$A$3:$G$1000,4,FALSE)</f>
        <v>1</v>
      </c>
      <c r="E709" s="101">
        <f>VLOOKUP($A709,[2]MENSAIS!$A$3:$G$1000,5,FALSE)</f>
        <v>1</v>
      </c>
      <c r="F709" s="96">
        <f>VLOOKUP(A709,[2]MENSAIS!$A$2:$F$999,6,FALSE)</f>
        <v>0</v>
      </c>
      <c r="G709" s="93">
        <f t="shared" si="70"/>
        <v>45597</v>
      </c>
      <c r="H709" s="89">
        <f>VLOOKUP($A709,[2]MENSAIS!$A$3:$M$1000,8,FALSE)</f>
        <v>0</v>
      </c>
      <c r="I709" s="90">
        <f>VLOOKUP($A709,[2]MENSAIS!$A$3:$M$1000,9,FALSE)</f>
        <v>0</v>
      </c>
      <c r="J709" s="58">
        <f t="shared" si="66"/>
        <v>24</v>
      </c>
      <c r="K709" s="94">
        <f t="shared" si="68"/>
        <v>0</v>
      </c>
      <c r="L709" s="94">
        <f t="shared" si="69"/>
        <v>0</v>
      </c>
      <c r="M709" s="92">
        <v>707</v>
      </c>
      <c r="N709" s="93" t="str">
        <f t="shared" si="67"/>
        <v xml:space="preserve"> </v>
      </c>
      <c r="O709" s="94">
        <f>IF(N709&gt;$N$2,1,IF(C709=C710,1*O710,C709*O710/VLOOKUP(N709,Moeda!A$3:D$99,4,1)))</f>
        <v>1</v>
      </c>
    </row>
    <row r="710" spans="1:15" ht="20.100000000000001" customHeight="1" x14ac:dyDescent="0.2">
      <c r="A710" s="95">
        <v>45627</v>
      </c>
      <c r="B710" s="100">
        <f>VLOOKUP($A710,[2]MENSAIS!$A$3:$G$1000,2,FALSE)</f>
        <v>0</v>
      </c>
      <c r="C710" s="101">
        <f>VLOOKUP($A710,[2]MENSAIS!$A$3:$G$1000,3,FALSE)</f>
        <v>1</v>
      </c>
      <c r="D710" s="100">
        <f>VLOOKUP($A710,[2]MENSAIS!$A$3:$G$1000,4,FALSE)</f>
        <v>1</v>
      </c>
      <c r="E710" s="101">
        <f>VLOOKUP($A710,[2]MENSAIS!$A$3:$G$1000,5,FALSE)</f>
        <v>1</v>
      </c>
      <c r="F710" s="96">
        <f>VLOOKUP(A710,[2]MENSAIS!$A$2:$F$999,6,FALSE)</f>
        <v>0</v>
      </c>
      <c r="G710" s="93">
        <f t="shared" si="70"/>
        <v>45627</v>
      </c>
      <c r="H710" s="89">
        <f>VLOOKUP($A710,[2]MENSAIS!$A$3:$M$1000,8,FALSE)</f>
        <v>0</v>
      </c>
      <c r="I710" s="90">
        <f>VLOOKUP($A710,[2]MENSAIS!$A$3:$M$1000,9,FALSE)</f>
        <v>0</v>
      </c>
      <c r="J710" s="58">
        <f t="shared" si="66"/>
        <v>25</v>
      </c>
      <c r="K710" s="94">
        <f t="shared" si="68"/>
        <v>0</v>
      </c>
      <c r="L710" s="94">
        <f t="shared" si="69"/>
        <v>0</v>
      </c>
      <c r="M710" s="92">
        <v>708</v>
      </c>
      <c r="N710" s="93" t="str">
        <f t="shared" si="67"/>
        <v xml:space="preserve"> </v>
      </c>
      <c r="O710" s="94">
        <f>IF(N710&gt;$N$2,1,IF(C710=C711,1*O711,C710*O711/VLOOKUP(N710,Moeda!A$3:D$99,4,1)))</f>
        <v>1</v>
      </c>
    </row>
    <row r="711" spans="1:15" ht="20.100000000000001" customHeight="1" x14ac:dyDescent="0.2">
      <c r="A711" s="95">
        <v>45658</v>
      </c>
      <c r="B711" s="100">
        <f>VLOOKUP($A711,[2]MENSAIS!$A$3:$G$1000,2,FALSE)</f>
        <v>0</v>
      </c>
      <c r="C711" s="101">
        <f>VLOOKUP($A711,[2]MENSAIS!$A$3:$G$1000,3,FALSE)</f>
        <v>1</v>
      </c>
      <c r="D711" s="100">
        <f>VLOOKUP($A711,[2]MENSAIS!$A$3:$G$1000,4,FALSE)</f>
        <v>1</v>
      </c>
      <c r="E711" s="101">
        <f>VLOOKUP($A711,[2]MENSAIS!$A$3:$G$1000,5,FALSE)</f>
        <v>1</v>
      </c>
      <c r="F711" s="96">
        <f>VLOOKUP(A711,[2]MENSAIS!$A$2:$F$999,6,FALSE)</f>
        <v>0</v>
      </c>
      <c r="G711" s="93">
        <f t="shared" si="70"/>
        <v>45658</v>
      </c>
      <c r="H711" s="89">
        <f>VLOOKUP($A711,[2]MENSAIS!$A$3:$M$1000,8,FALSE)</f>
        <v>0</v>
      </c>
      <c r="I711" s="90">
        <f>VLOOKUP($A711,[2]MENSAIS!$A$3:$M$1000,9,FALSE)</f>
        <v>0</v>
      </c>
      <c r="J711" s="58">
        <f t="shared" si="66"/>
        <v>26</v>
      </c>
      <c r="K711" s="94">
        <f t="shared" si="68"/>
        <v>0</v>
      </c>
      <c r="L711" s="94">
        <f t="shared" si="69"/>
        <v>0</v>
      </c>
      <c r="M711" s="92">
        <v>709</v>
      </c>
      <c r="N711" s="93" t="str">
        <f t="shared" si="67"/>
        <v xml:space="preserve"> </v>
      </c>
      <c r="O711" s="94">
        <f>IF(N711&gt;$N$2,1,IF(C711=C712,1*O712,C711*O712/VLOOKUP(N711,Moeda!A$3:D$99,4,1)))</f>
        <v>1</v>
      </c>
    </row>
    <row r="712" spans="1:15" ht="20.100000000000001" customHeight="1" x14ac:dyDescent="0.2">
      <c r="A712" s="95">
        <v>45689</v>
      </c>
      <c r="B712" s="100">
        <f>VLOOKUP($A712,[2]MENSAIS!$A$3:$G$1000,2,FALSE)</f>
        <v>0</v>
      </c>
      <c r="C712" s="101">
        <f>VLOOKUP($A712,[2]MENSAIS!$A$3:$G$1000,3,FALSE)</f>
        <v>1</v>
      </c>
      <c r="D712" s="100">
        <f>VLOOKUP($A712,[2]MENSAIS!$A$3:$G$1000,4,FALSE)</f>
        <v>1</v>
      </c>
      <c r="E712" s="101">
        <f>VLOOKUP($A712,[2]MENSAIS!$A$3:$G$1000,5,FALSE)</f>
        <v>1</v>
      </c>
      <c r="F712" s="96">
        <f>VLOOKUP(A712,[2]MENSAIS!$A$2:$F$999,6,FALSE)</f>
        <v>0</v>
      </c>
      <c r="G712" s="93">
        <f t="shared" si="70"/>
        <v>45689</v>
      </c>
      <c r="H712" s="89">
        <f>VLOOKUP($A712,[2]MENSAIS!$A$3:$M$1000,8,FALSE)</f>
        <v>0</v>
      </c>
      <c r="I712" s="90">
        <f>VLOOKUP($A712,[2]MENSAIS!$A$3:$M$1000,9,FALSE)</f>
        <v>0</v>
      </c>
      <c r="J712" s="58">
        <f t="shared" si="66"/>
        <v>27</v>
      </c>
      <c r="K712" s="94">
        <f t="shared" si="68"/>
        <v>0</v>
      </c>
      <c r="L712" s="94">
        <f t="shared" si="69"/>
        <v>0</v>
      </c>
      <c r="M712" s="92">
        <v>710</v>
      </c>
      <c r="N712" s="93" t="str">
        <f t="shared" si="67"/>
        <v xml:space="preserve"> </v>
      </c>
      <c r="O712" s="94">
        <f>IF(N712&gt;$N$2,1,IF(C712=C713,1*O713,C712*O713/VLOOKUP(N712,Moeda!A$3:D$99,4,1)))</f>
        <v>1</v>
      </c>
    </row>
    <row r="713" spans="1:15" ht="20.100000000000001" customHeight="1" x14ac:dyDescent="0.2">
      <c r="A713" s="95">
        <v>45717</v>
      </c>
      <c r="B713" s="100">
        <f>VLOOKUP($A713,[2]MENSAIS!$A$3:$G$1000,2,FALSE)</f>
        <v>0</v>
      </c>
      <c r="C713" s="101">
        <f>VLOOKUP($A713,[2]MENSAIS!$A$3:$G$1000,3,FALSE)</f>
        <v>1</v>
      </c>
      <c r="D713" s="100">
        <f>VLOOKUP($A713,[2]MENSAIS!$A$3:$G$1000,4,FALSE)</f>
        <v>1</v>
      </c>
      <c r="E713" s="101">
        <f>VLOOKUP($A713,[2]MENSAIS!$A$3:$G$1000,5,FALSE)</f>
        <v>1</v>
      </c>
      <c r="F713" s="96">
        <f>VLOOKUP(A713,[2]MENSAIS!$A$2:$F$999,6,FALSE)</f>
        <v>0</v>
      </c>
      <c r="G713" s="93">
        <f t="shared" si="70"/>
        <v>45717</v>
      </c>
      <c r="H713" s="89">
        <f>VLOOKUP($A713,[2]MENSAIS!$A$3:$M$1000,8,FALSE)</f>
        <v>0</v>
      </c>
      <c r="I713" s="90">
        <f>VLOOKUP($A713,[2]MENSAIS!$A$3:$M$1000,9,FALSE)</f>
        <v>0</v>
      </c>
      <c r="J713" s="58">
        <f t="shared" si="66"/>
        <v>28</v>
      </c>
      <c r="K713" s="94">
        <f t="shared" si="68"/>
        <v>0</v>
      </c>
      <c r="L713" s="94">
        <f t="shared" si="69"/>
        <v>0</v>
      </c>
      <c r="M713" s="92">
        <v>711</v>
      </c>
      <c r="N713" s="93" t="str">
        <f t="shared" si="67"/>
        <v xml:space="preserve"> </v>
      </c>
      <c r="O713" s="94">
        <f>IF(N713&gt;$N$2,1,IF(C713=C714,1*O714,C713*O714/VLOOKUP(N713,Moeda!A$3:D$99,4,1)))</f>
        <v>1</v>
      </c>
    </row>
    <row r="714" spans="1:15" ht="20.100000000000001" customHeight="1" x14ac:dyDescent="0.2">
      <c r="A714" s="95">
        <v>45748</v>
      </c>
      <c r="B714" s="100">
        <f>VLOOKUP($A714,[2]MENSAIS!$A$3:$G$1000,2,FALSE)</f>
        <v>0</v>
      </c>
      <c r="C714" s="101">
        <f>VLOOKUP($A714,[2]MENSAIS!$A$3:$G$1000,3,FALSE)</f>
        <v>1</v>
      </c>
      <c r="D714" s="100">
        <f>VLOOKUP($A714,[2]MENSAIS!$A$3:$G$1000,4,FALSE)</f>
        <v>1</v>
      </c>
      <c r="E714" s="101">
        <f>VLOOKUP($A714,[2]MENSAIS!$A$3:$G$1000,5,FALSE)</f>
        <v>1</v>
      </c>
      <c r="F714" s="96">
        <f>VLOOKUP(A714,[2]MENSAIS!$A$2:$F$999,6,FALSE)</f>
        <v>0</v>
      </c>
      <c r="G714" s="93">
        <f t="shared" si="70"/>
        <v>45748</v>
      </c>
      <c r="H714" s="89">
        <f>VLOOKUP($A714,[2]MENSAIS!$A$3:$M$1000,8,FALSE)</f>
        <v>0</v>
      </c>
      <c r="I714" s="90">
        <f>VLOOKUP($A714,[2]MENSAIS!$A$3:$M$1000,9,FALSE)</f>
        <v>0</v>
      </c>
      <c r="J714" s="58">
        <f t="shared" si="66"/>
        <v>29</v>
      </c>
      <c r="K714" s="94">
        <f t="shared" si="68"/>
        <v>0</v>
      </c>
      <c r="L714" s="94">
        <f t="shared" si="69"/>
        <v>0</v>
      </c>
      <c r="M714" s="92">
        <v>712</v>
      </c>
      <c r="N714" s="93" t="str">
        <f t="shared" si="67"/>
        <v xml:space="preserve"> </v>
      </c>
      <c r="O714" s="94">
        <f>IF(N714&gt;$N$2,1,IF(C714=C715,1*O715,C714*O715/VLOOKUP(N714,Moeda!A$3:D$99,4,1)))</f>
        <v>1</v>
      </c>
    </row>
    <row r="715" spans="1:15" ht="20.100000000000001" customHeight="1" x14ac:dyDescent="0.2">
      <c r="A715" s="95">
        <v>45778</v>
      </c>
      <c r="B715" s="100">
        <f>VLOOKUP($A715,[2]MENSAIS!$A$3:$G$1000,2,FALSE)</f>
        <v>0</v>
      </c>
      <c r="C715" s="101">
        <f>VLOOKUP($A715,[2]MENSAIS!$A$3:$G$1000,3,FALSE)</f>
        <v>1</v>
      </c>
      <c r="D715" s="100">
        <f>VLOOKUP($A715,[2]MENSAIS!$A$3:$G$1000,4,FALSE)</f>
        <v>1</v>
      </c>
      <c r="E715" s="101">
        <f>VLOOKUP($A715,[2]MENSAIS!$A$3:$G$1000,5,FALSE)</f>
        <v>1</v>
      </c>
      <c r="F715" s="96">
        <f>VLOOKUP(A715,[2]MENSAIS!$A$2:$F$999,6,FALSE)</f>
        <v>0</v>
      </c>
      <c r="G715" s="93">
        <f t="shared" si="70"/>
        <v>45778</v>
      </c>
      <c r="H715" s="89">
        <f>VLOOKUP($A715,[2]MENSAIS!$A$3:$M$1000,8,FALSE)</f>
        <v>0</v>
      </c>
      <c r="I715" s="90">
        <f>VLOOKUP($A715,[2]MENSAIS!$A$3:$M$1000,9,FALSE)</f>
        <v>0</v>
      </c>
      <c r="J715" s="58">
        <f t="shared" si="66"/>
        <v>30</v>
      </c>
      <c r="K715" s="94">
        <f t="shared" si="68"/>
        <v>0</v>
      </c>
      <c r="L715" s="94">
        <f t="shared" si="69"/>
        <v>0</v>
      </c>
      <c r="M715" s="92">
        <v>713</v>
      </c>
      <c r="N715" s="93" t="str">
        <f t="shared" si="67"/>
        <v xml:space="preserve"> </v>
      </c>
      <c r="O715" s="94">
        <f>IF(N715&gt;$N$2,1,IF(C715=C716,1*O716,C715*O716/VLOOKUP(N715,Moeda!A$3:D$99,4,1)))</f>
        <v>1</v>
      </c>
    </row>
    <row r="716" spans="1:15" ht="20.100000000000001" customHeight="1" x14ac:dyDescent="0.2">
      <c r="A716" s="95">
        <v>45809</v>
      </c>
      <c r="B716" s="100">
        <f>VLOOKUP($A716,[2]MENSAIS!$A$3:$G$1000,2,FALSE)</f>
        <v>0</v>
      </c>
      <c r="C716" s="101">
        <f>VLOOKUP($A716,[2]MENSAIS!$A$3:$G$1000,3,FALSE)</f>
        <v>1</v>
      </c>
      <c r="D716" s="100">
        <f>VLOOKUP($A716,[2]MENSAIS!$A$3:$G$1000,4,FALSE)</f>
        <v>1</v>
      </c>
      <c r="E716" s="101">
        <f>VLOOKUP($A716,[2]MENSAIS!$A$3:$G$1000,5,FALSE)</f>
        <v>1</v>
      </c>
      <c r="F716" s="96">
        <f>VLOOKUP(A716,[2]MENSAIS!$A$2:$F$999,6,FALSE)</f>
        <v>0</v>
      </c>
      <c r="G716" s="93">
        <f t="shared" si="70"/>
        <v>45809</v>
      </c>
      <c r="H716" s="89">
        <f>VLOOKUP($A716,[2]MENSAIS!$A$3:$M$1000,8,FALSE)</f>
        <v>0</v>
      </c>
      <c r="I716" s="90">
        <f>VLOOKUP($A716,[2]MENSAIS!$A$3:$M$1000,9,FALSE)</f>
        <v>0</v>
      </c>
      <c r="J716" s="58">
        <f t="shared" ref="J716:J779" si="71">IF($F716=1,1,IF(J715&gt;=1,J715+1,0))</f>
        <v>31</v>
      </c>
      <c r="K716" s="94">
        <f t="shared" si="68"/>
        <v>0</v>
      </c>
      <c r="L716" s="94">
        <f t="shared" si="69"/>
        <v>0</v>
      </c>
      <c r="M716" s="92">
        <v>714</v>
      </c>
      <c r="N716" s="93" t="str">
        <f t="shared" si="67"/>
        <v xml:space="preserve"> </v>
      </c>
      <c r="O716" s="94">
        <f>IF(N716&gt;$N$2,1,IF(C716=C717,1*O717,C716*O717/VLOOKUP(N716,Moeda!A$3:D$99,4,1)))</f>
        <v>1</v>
      </c>
    </row>
    <row r="717" spans="1:15" ht="20.100000000000001" customHeight="1" x14ac:dyDescent="0.2">
      <c r="A717" s="95">
        <v>45839</v>
      </c>
      <c r="B717" s="100">
        <f>VLOOKUP($A717,[2]MENSAIS!$A$3:$G$1000,2,FALSE)</f>
        <v>0</v>
      </c>
      <c r="C717" s="101">
        <f>VLOOKUP($A717,[2]MENSAIS!$A$3:$G$1000,3,FALSE)</f>
        <v>1</v>
      </c>
      <c r="D717" s="100">
        <f>VLOOKUP($A717,[2]MENSAIS!$A$3:$G$1000,4,FALSE)</f>
        <v>1</v>
      </c>
      <c r="E717" s="101">
        <f>VLOOKUP($A717,[2]MENSAIS!$A$3:$G$1000,5,FALSE)</f>
        <v>1</v>
      </c>
      <c r="F717" s="96">
        <f>VLOOKUP(A717,[2]MENSAIS!$A$2:$F$999,6,FALSE)</f>
        <v>0</v>
      </c>
      <c r="G717" s="93">
        <f t="shared" si="70"/>
        <v>45839</v>
      </c>
      <c r="H717" s="89">
        <f>VLOOKUP($A717,[2]MENSAIS!$A$3:$M$1000,8,FALSE)</f>
        <v>0</v>
      </c>
      <c r="I717" s="90">
        <f>VLOOKUP($A717,[2]MENSAIS!$A$3:$M$1000,9,FALSE)</f>
        <v>0</v>
      </c>
      <c r="J717" s="58">
        <f t="shared" si="71"/>
        <v>32</v>
      </c>
      <c r="K717" s="94">
        <f t="shared" si="68"/>
        <v>0</v>
      </c>
      <c r="L717" s="94">
        <f t="shared" si="69"/>
        <v>0</v>
      </c>
      <c r="M717" s="92">
        <v>715</v>
      </c>
      <c r="N717" s="93" t="str">
        <f t="shared" si="67"/>
        <v xml:space="preserve"> </v>
      </c>
      <c r="O717" s="94">
        <f>IF(N717&gt;$N$2,1,IF(C717=C718,1*O718,C717*O718/VLOOKUP(N717,Moeda!A$3:D$99,4,1)))</f>
        <v>1</v>
      </c>
    </row>
    <row r="718" spans="1:15" ht="20.100000000000001" customHeight="1" x14ac:dyDescent="0.2">
      <c r="A718" s="95">
        <v>45870</v>
      </c>
      <c r="B718" s="100">
        <f>VLOOKUP($A718,[2]MENSAIS!$A$3:$G$1000,2,FALSE)</f>
        <v>0</v>
      </c>
      <c r="C718" s="101">
        <f>VLOOKUP($A718,[2]MENSAIS!$A$3:$G$1000,3,FALSE)</f>
        <v>1</v>
      </c>
      <c r="D718" s="100">
        <f>VLOOKUP($A718,[2]MENSAIS!$A$3:$G$1000,4,FALSE)</f>
        <v>1</v>
      </c>
      <c r="E718" s="101">
        <f>VLOOKUP($A718,[2]MENSAIS!$A$3:$G$1000,5,FALSE)</f>
        <v>1</v>
      </c>
      <c r="F718" s="96">
        <f>VLOOKUP(A718,[2]MENSAIS!$A$2:$F$999,6,FALSE)</f>
        <v>0</v>
      </c>
      <c r="G718" s="93">
        <f t="shared" si="70"/>
        <v>45870</v>
      </c>
      <c r="H718" s="89">
        <f>VLOOKUP($A718,[2]MENSAIS!$A$3:$M$1000,8,FALSE)</f>
        <v>0</v>
      </c>
      <c r="I718" s="90">
        <f>VLOOKUP($A718,[2]MENSAIS!$A$3:$M$1000,9,FALSE)</f>
        <v>0</v>
      </c>
      <c r="J718" s="58">
        <f t="shared" si="71"/>
        <v>33</v>
      </c>
      <c r="K718" s="94">
        <f t="shared" si="68"/>
        <v>0</v>
      </c>
      <c r="L718" s="94">
        <f t="shared" si="69"/>
        <v>0</v>
      </c>
      <c r="M718" s="92">
        <v>716</v>
      </c>
      <c r="N718" s="93" t="str">
        <f t="shared" si="67"/>
        <v xml:space="preserve"> </v>
      </c>
      <c r="O718" s="94">
        <f>IF(N718&gt;$N$2,1,IF(C718=C719,1*O719,C718*O719/VLOOKUP(N718,Moeda!A$3:D$99,4,1)))</f>
        <v>1</v>
      </c>
    </row>
    <row r="719" spans="1:15" ht="20.100000000000001" customHeight="1" x14ac:dyDescent="0.2">
      <c r="A719" s="95">
        <v>45901</v>
      </c>
      <c r="B719" s="100">
        <f>VLOOKUP($A719,[2]MENSAIS!$A$3:$G$1000,2,FALSE)</f>
        <v>0</v>
      </c>
      <c r="C719" s="101">
        <f>VLOOKUP($A719,[2]MENSAIS!$A$3:$G$1000,3,FALSE)</f>
        <v>1</v>
      </c>
      <c r="D719" s="100">
        <f>VLOOKUP($A719,[2]MENSAIS!$A$3:$G$1000,4,FALSE)</f>
        <v>1</v>
      </c>
      <c r="E719" s="101">
        <f>VLOOKUP($A719,[2]MENSAIS!$A$3:$G$1000,5,FALSE)</f>
        <v>1</v>
      </c>
      <c r="F719" s="96">
        <f>VLOOKUP(A719,[2]MENSAIS!$A$2:$F$999,6,FALSE)</f>
        <v>0</v>
      </c>
      <c r="G719" s="93">
        <f t="shared" si="70"/>
        <v>45901</v>
      </c>
      <c r="H719" s="89">
        <f>VLOOKUP($A719,[2]MENSAIS!$A$3:$M$1000,8,FALSE)</f>
        <v>0</v>
      </c>
      <c r="I719" s="90">
        <f>VLOOKUP($A719,[2]MENSAIS!$A$3:$M$1000,9,FALSE)</f>
        <v>0</v>
      </c>
      <c r="J719" s="58">
        <f t="shared" si="71"/>
        <v>34</v>
      </c>
      <c r="K719" s="94">
        <f t="shared" si="68"/>
        <v>0</v>
      </c>
      <c r="L719" s="94">
        <f t="shared" si="69"/>
        <v>0</v>
      </c>
      <c r="M719" s="92">
        <v>717</v>
      </c>
      <c r="N719" s="93" t="str">
        <f t="shared" si="67"/>
        <v xml:space="preserve"> </v>
      </c>
      <c r="O719" s="94">
        <f>IF(N719&gt;$N$2,1,IF(C719=C720,1*O720,C719*O720/VLOOKUP(N719,Moeda!A$3:D$99,4,1)))</f>
        <v>1</v>
      </c>
    </row>
    <row r="720" spans="1:15" ht="20.100000000000001" customHeight="1" x14ac:dyDescent="0.2">
      <c r="A720" s="95">
        <v>45931</v>
      </c>
      <c r="B720" s="100">
        <f>VLOOKUP($A720,[2]MENSAIS!$A$3:$G$1000,2,FALSE)</f>
        <v>0</v>
      </c>
      <c r="C720" s="101">
        <f>VLOOKUP($A720,[2]MENSAIS!$A$3:$G$1000,3,FALSE)</f>
        <v>1</v>
      </c>
      <c r="D720" s="100">
        <f>VLOOKUP($A720,[2]MENSAIS!$A$3:$G$1000,4,FALSE)</f>
        <v>1</v>
      </c>
      <c r="E720" s="101">
        <f>VLOOKUP($A720,[2]MENSAIS!$A$3:$G$1000,5,FALSE)</f>
        <v>1</v>
      </c>
      <c r="F720" s="96">
        <f>VLOOKUP(A720,[2]MENSAIS!$A$2:$F$999,6,FALSE)</f>
        <v>0</v>
      </c>
      <c r="G720" s="93">
        <f t="shared" si="70"/>
        <v>45931</v>
      </c>
      <c r="H720" s="89">
        <f>VLOOKUP($A720,[2]MENSAIS!$A$3:$M$1000,8,FALSE)</f>
        <v>0</v>
      </c>
      <c r="I720" s="90">
        <f>VLOOKUP($A720,[2]MENSAIS!$A$3:$M$1000,9,FALSE)</f>
        <v>0</v>
      </c>
      <c r="J720" s="58">
        <f t="shared" si="71"/>
        <v>35</v>
      </c>
      <c r="K720" s="94">
        <f t="shared" si="68"/>
        <v>0</v>
      </c>
      <c r="L720" s="94">
        <f t="shared" si="69"/>
        <v>0</v>
      </c>
      <c r="M720" s="92">
        <v>718</v>
      </c>
      <c r="N720" s="93" t="str">
        <f t="shared" si="67"/>
        <v xml:space="preserve"> </v>
      </c>
      <c r="O720" s="94">
        <f>IF(N720&gt;$N$2,1,IF(C720=C721,1*O721,C720*O721/VLOOKUP(N720,Moeda!A$3:D$99,4,1)))</f>
        <v>1</v>
      </c>
    </row>
    <row r="721" spans="1:15" ht="20.100000000000001" customHeight="1" x14ac:dyDescent="0.2">
      <c r="A721" s="95">
        <v>45962</v>
      </c>
      <c r="B721" s="100">
        <f>VLOOKUP($A721,[2]MENSAIS!$A$3:$G$1000,2,FALSE)</f>
        <v>0</v>
      </c>
      <c r="C721" s="101">
        <f>VLOOKUP($A721,[2]MENSAIS!$A$3:$G$1000,3,FALSE)</f>
        <v>1</v>
      </c>
      <c r="D721" s="100">
        <f>VLOOKUP($A721,[2]MENSAIS!$A$3:$G$1000,4,FALSE)</f>
        <v>1</v>
      </c>
      <c r="E721" s="101">
        <f>VLOOKUP($A721,[2]MENSAIS!$A$3:$G$1000,5,FALSE)</f>
        <v>1</v>
      </c>
      <c r="F721" s="96">
        <f>VLOOKUP(A721,[2]MENSAIS!$A$2:$F$999,6,FALSE)</f>
        <v>0</v>
      </c>
      <c r="G721" s="93">
        <f t="shared" si="70"/>
        <v>45962</v>
      </c>
      <c r="H721" s="89">
        <f>VLOOKUP($A721,[2]MENSAIS!$A$3:$M$1000,8,FALSE)</f>
        <v>0</v>
      </c>
      <c r="I721" s="90">
        <f>VLOOKUP($A721,[2]MENSAIS!$A$3:$M$1000,9,FALSE)</f>
        <v>0</v>
      </c>
      <c r="J721" s="58">
        <f t="shared" si="71"/>
        <v>36</v>
      </c>
      <c r="K721" s="94">
        <f t="shared" si="68"/>
        <v>0</v>
      </c>
      <c r="L721" s="94">
        <f t="shared" si="69"/>
        <v>0</v>
      </c>
      <c r="M721" s="92">
        <v>719</v>
      </c>
      <c r="N721" s="93" t="str">
        <f t="shared" si="67"/>
        <v xml:space="preserve"> </v>
      </c>
      <c r="O721" s="94">
        <f>IF(N721&gt;$N$2,1,IF(C721=C722,1*O722,C721*O722/VLOOKUP(N721,Moeda!A$3:D$99,4,1)))</f>
        <v>1</v>
      </c>
    </row>
    <row r="722" spans="1:15" ht="20.100000000000001" customHeight="1" x14ac:dyDescent="0.2">
      <c r="A722" s="95">
        <v>45992</v>
      </c>
      <c r="B722" s="100">
        <f>VLOOKUP($A722,[2]MENSAIS!$A$3:$G$1000,2,FALSE)</f>
        <v>0</v>
      </c>
      <c r="C722" s="101">
        <f>VLOOKUP($A722,[2]MENSAIS!$A$3:$G$1000,3,FALSE)</f>
        <v>1</v>
      </c>
      <c r="D722" s="100">
        <f>VLOOKUP($A722,[2]MENSAIS!$A$3:$G$1000,4,FALSE)</f>
        <v>1</v>
      </c>
      <c r="E722" s="101">
        <f>VLOOKUP($A722,[2]MENSAIS!$A$3:$G$1000,5,FALSE)</f>
        <v>1</v>
      </c>
      <c r="F722" s="96">
        <f>VLOOKUP(A722,[2]MENSAIS!$A$2:$F$999,6,FALSE)</f>
        <v>0</v>
      </c>
      <c r="G722" s="93">
        <f t="shared" si="70"/>
        <v>45992</v>
      </c>
      <c r="H722" s="89">
        <f>VLOOKUP($A722,[2]MENSAIS!$A$3:$M$1000,8,FALSE)</f>
        <v>0</v>
      </c>
      <c r="I722" s="90">
        <f>VLOOKUP($A722,[2]MENSAIS!$A$3:$M$1000,9,FALSE)</f>
        <v>0</v>
      </c>
      <c r="J722" s="58">
        <f t="shared" si="71"/>
        <v>37</v>
      </c>
      <c r="K722" s="94">
        <f t="shared" si="68"/>
        <v>0</v>
      </c>
      <c r="L722" s="94">
        <f t="shared" si="69"/>
        <v>0</v>
      </c>
      <c r="M722" s="92">
        <v>720</v>
      </c>
      <c r="N722" s="93" t="str">
        <f t="shared" si="67"/>
        <v xml:space="preserve"> </v>
      </c>
      <c r="O722" s="94">
        <f>IF(N722&gt;$N$2,1,IF(C722=C723,1*O723,C722*O723/VLOOKUP(N722,Moeda!A$3:D$99,4,1)))</f>
        <v>1</v>
      </c>
    </row>
    <row r="723" spans="1:15" ht="20.100000000000001" customHeight="1" x14ac:dyDescent="0.2">
      <c r="A723" s="95">
        <v>46023</v>
      </c>
      <c r="B723" s="100">
        <f>VLOOKUP($A723,[2]MENSAIS!$A$3:$G$1000,2,FALSE)</f>
        <v>0</v>
      </c>
      <c r="C723" s="101">
        <f>VLOOKUP($A723,[2]MENSAIS!$A$3:$G$1000,3,FALSE)</f>
        <v>1</v>
      </c>
      <c r="D723" s="100">
        <f>VLOOKUP($A723,[2]MENSAIS!$A$3:$G$1000,4,FALSE)</f>
        <v>1</v>
      </c>
      <c r="E723" s="101">
        <f>VLOOKUP($A723,[2]MENSAIS!$A$3:$G$1000,5,FALSE)</f>
        <v>1</v>
      </c>
      <c r="F723" s="96">
        <f>VLOOKUP(A723,[2]MENSAIS!$A$2:$F$999,6,FALSE)</f>
        <v>0</v>
      </c>
      <c r="G723" s="93">
        <f t="shared" si="70"/>
        <v>46023</v>
      </c>
      <c r="H723" s="89">
        <f>VLOOKUP($A723,[2]MENSAIS!$A$3:$M$1000,8,FALSE)</f>
        <v>0</v>
      </c>
      <c r="I723" s="90">
        <f>VLOOKUP($A723,[2]MENSAIS!$A$3:$M$1000,9,FALSE)</f>
        <v>0</v>
      </c>
      <c r="J723" s="58">
        <f t="shared" si="71"/>
        <v>38</v>
      </c>
      <c r="K723" s="94">
        <f t="shared" si="68"/>
        <v>0</v>
      </c>
      <c r="L723" s="94">
        <f t="shared" si="69"/>
        <v>0</v>
      </c>
      <c r="M723" s="92">
        <v>721</v>
      </c>
      <c r="N723" s="93" t="str">
        <f t="shared" si="67"/>
        <v xml:space="preserve"> </v>
      </c>
      <c r="O723" s="94">
        <f>IF(N723&gt;$N$2,1,IF(C723=C724,1*O724,C723*O724/VLOOKUP(N723,Moeda!A$3:D$99,4,1)))</f>
        <v>1</v>
      </c>
    </row>
    <row r="724" spans="1:15" ht="20.100000000000001" customHeight="1" x14ac:dyDescent="0.2">
      <c r="A724" s="95">
        <v>46054</v>
      </c>
      <c r="B724" s="100">
        <f>VLOOKUP($A724,[2]MENSAIS!$A$3:$G$1000,2,FALSE)</f>
        <v>0</v>
      </c>
      <c r="C724" s="101">
        <f>VLOOKUP($A724,[2]MENSAIS!$A$3:$G$1000,3,FALSE)</f>
        <v>1</v>
      </c>
      <c r="D724" s="100">
        <f>VLOOKUP($A724,[2]MENSAIS!$A$3:$G$1000,4,FALSE)</f>
        <v>1</v>
      </c>
      <c r="E724" s="101">
        <f>VLOOKUP($A724,[2]MENSAIS!$A$3:$G$1000,5,FALSE)</f>
        <v>1</v>
      </c>
      <c r="F724" s="96">
        <f>VLOOKUP(A724,[2]MENSAIS!$A$2:$F$999,6,FALSE)</f>
        <v>0</v>
      </c>
      <c r="G724" s="93">
        <f t="shared" si="70"/>
        <v>46054</v>
      </c>
      <c r="H724" s="89">
        <f>VLOOKUP($A724,[2]MENSAIS!$A$3:$M$1000,8,FALSE)</f>
        <v>0</v>
      </c>
      <c r="I724" s="90">
        <f>VLOOKUP($A724,[2]MENSAIS!$A$3:$M$1000,9,FALSE)</f>
        <v>0</v>
      </c>
      <c r="J724" s="58">
        <f t="shared" si="71"/>
        <v>39</v>
      </c>
      <c r="K724" s="94">
        <f t="shared" si="68"/>
        <v>0</v>
      </c>
      <c r="L724" s="94">
        <f t="shared" si="69"/>
        <v>0</v>
      </c>
      <c r="M724" s="92">
        <v>722</v>
      </c>
      <c r="N724" s="93" t="str">
        <f t="shared" si="67"/>
        <v xml:space="preserve"> </v>
      </c>
      <c r="O724" s="94">
        <f>IF(N724&gt;$N$2,1,IF(C724=C725,1*O725,C724*O725/VLOOKUP(N724,Moeda!A$3:D$99,4,1)))</f>
        <v>1</v>
      </c>
    </row>
    <row r="725" spans="1:15" ht="20.100000000000001" customHeight="1" x14ac:dyDescent="0.2">
      <c r="A725" s="95">
        <v>46082</v>
      </c>
      <c r="B725" s="100">
        <f>VLOOKUP($A725,[2]MENSAIS!$A$3:$G$1000,2,FALSE)</f>
        <v>0</v>
      </c>
      <c r="C725" s="101">
        <f>VLOOKUP($A725,[2]MENSAIS!$A$3:$G$1000,3,FALSE)</f>
        <v>1</v>
      </c>
      <c r="D725" s="100">
        <f>VLOOKUP($A725,[2]MENSAIS!$A$3:$G$1000,4,FALSE)</f>
        <v>1</v>
      </c>
      <c r="E725" s="101">
        <f>VLOOKUP($A725,[2]MENSAIS!$A$3:$G$1000,5,FALSE)</f>
        <v>1</v>
      </c>
      <c r="F725" s="96">
        <f>VLOOKUP(A725,[2]MENSAIS!$A$2:$F$999,6,FALSE)</f>
        <v>0</v>
      </c>
      <c r="G725" s="93">
        <f t="shared" si="70"/>
        <v>46082</v>
      </c>
      <c r="H725" s="89">
        <f>VLOOKUP($A725,[2]MENSAIS!$A$3:$M$1000,8,FALSE)</f>
        <v>0</v>
      </c>
      <c r="I725" s="90">
        <f>VLOOKUP($A725,[2]MENSAIS!$A$3:$M$1000,9,FALSE)</f>
        <v>0</v>
      </c>
      <c r="J725" s="58">
        <f t="shared" si="71"/>
        <v>40</v>
      </c>
      <c r="K725" s="94">
        <f t="shared" si="68"/>
        <v>0</v>
      </c>
      <c r="L725" s="94">
        <f t="shared" si="69"/>
        <v>0</v>
      </c>
      <c r="M725" s="92">
        <v>723</v>
      </c>
      <c r="N725" s="93" t="str">
        <f t="shared" si="67"/>
        <v xml:space="preserve"> </v>
      </c>
      <c r="O725" s="94">
        <f>IF(N725&gt;$N$2,1,IF(C725=C726,1*O726,C725*O726/VLOOKUP(N725,Moeda!A$3:D$99,4,1)))</f>
        <v>1</v>
      </c>
    </row>
    <row r="726" spans="1:15" ht="20.100000000000001" customHeight="1" x14ac:dyDescent="0.2">
      <c r="A726" s="95">
        <v>46113</v>
      </c>
      <c r="B726" s="100">
        <f>VLOOKUP($A726,[2]MENSAIS!$A$3:$G$1000,2,FALSE)</f>
        <v>0</v>
      </c>
      <c r="C726" s="101">
        <f>VLOOKUP($A726,[2]MENSAIS!$A$3:$G$1000,3,FALSE)</f>
        <v>1</v>
      </c>
      <c r="D726" s="100">
        <f>VLOOKUP($A726,[2]MENSAIS!$A$3:$G$1000,4,FALSE)</f>
        <v>1</v>
      </c>
      <c r="E726" s="101">
        <f>VLOOKUP($A726,[2]MENSAIS!$A$3:$G$1000,5,FALSE)</f>
        <v>1</v>
      </c>
      <c r="F726" s="96">
        <f>VLOOKUP(A726,[2]MENSAIS!$A$2:$F$999,6,FALSE)</f>
        <v>0</v>
      </c>
      <c r="G726" s="93">
        <f t="shared" si="70"/>
        <v>46113</v>
      </c>
      <c r="H726" s="89">
        <f>VLOOKUP($A726,[2]MENSAIS!$A$3:$M$1000,8,FALSE)</f>
        <v>0</v>
      </c>
      <c r="I726" s="90">
        <f>VLOOKUP($A726,[2]MENSAIS!$A$3:$M$1000,9,FALSE)</f>
        <v>0</v>
      </c>
      <c r="J726" s="58">
        <f t="shared" si="71"/>
        <v>41</v>
      </c>
      <c r="K726" s="94">
        <f t="shared" si="68"/>
        <v>0</v>
      </c>
      <c r="L726" s="94">
        <f t="shared" si="69"/>
        <v>0</v>
      </c>
      <c r="M726" s="92">
        <v>724</v>
      </c>
      <c r="N726" s="93" t="str">
        <f t="shared" si="67"/>
        <v xml:space="preserve"> </v>
      </c>
      <c r="O726" s="94">
        <f>IF(N726&gt;$N$2,1,IF(C726=C727,1*O727,C726*O727/VLOOKUP(N726,Moeda!A$3:D$99,4,1)))</f>
        <v>1</v>
      </c>
    </row>
    <row r="727" spans="1:15" ht="20.100000000000001" customHeight="1" x14ac:dyDescent="0.2">
      <c r="A727" s="95">
        <v>46143</v>
      </c>
      <c r="B727" s="100">
        <f>VLOOKUP($A727,[2]MENSAIS!$A$3:$G$1000,2,FALSE)</f>
        <v>0</v>
      </c>
      <c r="C727" s="101">
        <f>VLOOKUP($A727,[2]MENSAIS!$A$3:$G$1000,3,FALSE)</f>
        <v>1</v>
      </c>
      <c r="D727" s="100">
        <f>VLOOKUP($A727,[2]MENSAIS!$A$3:$G$1000,4,FALSE)</f>
        <v>1</v>
      </c>
      <c r="E727" s="101">
        <f>VLOOKUP($A727,[2]MENSAIS!$A$3:$G$1000,5,FALSE)</f>
        <v>1</v>
      </c>
      <c r="F727" s="96">
        <f>VLOOKUP(A727,[2]MENSAIS!$A$2:$F$999,6,FALSE)</f>
        <v>0</v>
      </c>
      <c r="G727" s="93">
        <f t="shared" si="70"/>
        <v>46143</v>
      </c>
      <c r="H727" s="89">
        <f>VLOOKUP($A727,[2]MENSAIS!$A$3:$M$1000,8,FALSE)</f>
        <v>0</v>
      </c>
      <c r="I727" s="90">
        <f>VLOOKUP($A727,[2]MENSAIS!$A$3:$M$1000,9,FALSE)</f>
        <v>0</v>
      </c>
      <c r="J727" s="58">
        <f t="shared" si="71"/>
        <v>42</v>
      </c>
      <c r="K727" s="94">
        <f t="shared" si="68"/>
        <v>0</v>
      </c>
      <c r="L727" s="94">
        <f t="shared" si="69"/>
        <v>0</v>
      </c>
      <c r="M727" s="92">
        <v>725</v>
      </c>
      <c r="N727" s="93" t="str">
        <f t="shared" si="67"/>
        <v xml:space="preserve"> </v>
      </c>
      <c r="O727" s="94">
        <f>IF(N727&gt;$N$2,1,IF(C727=C728,1*O728,C727*O728/VLOOKUP(N727,Moeda!A$3:D$99,4,1)))</f>
        <v>1</v>
      </c>
    </row>
    <row r="728" spans="1:15" ht="20.100000000000001" customHeight="1" x14ac:dyDescent="0.2">
      <c r="A728" s="95">
        <v>46174</v>
      </c>
      <c r="B728" s="100">
        <f>VLOOKUP($A728,[2]MENSAIS!$A$3:$G$1000,2,FALSE)</f>
        <v>0</v>
      </c>
      <c r="C728" s="101">
        <f>VLOOKUP($A728,[2]MENSAIS!$A$3:$G$1000,3,FALSE)</f>
        <v>1</v>
      </c>
      <c r="D728" s="100">
        <f>VLOOKUP($A728,[2]MENSAIS!$A$3:$G$1000,4,FALSE)</f>
        <v>1</v>
      </c>
      <c r="E728" s="101">
        <f>VLOOKUP($A728,[2]MENSAIS!$A$3:$G$1000,5,FALSE)</f>
        <v>1</v>
      </c>
      <c r="F728" s="96">
        <f>VLOOKUP(A728,[2]MENSAIS!$A$2:$F$999,6,FALSE)</f>
        <v>0</v>
      </c>
      <c r="G728" s="93">
        <f t="shared" si="70"/>
        <v>46174</v>
      </c>
      <c r="H728" s="89">
        <f>VLOOKUP($A728,[2]MENSAIS!$A$3:$M$1000,8,FALSE)</f>
        <v>0</v>
      </c>
      <c r="I728" s="90">
        <f>VLOOKUP($A728,[2]MENSAIS!$A$3:$M$1000,9,FALSE)</f>
        <v>0</v>
      </c>
      <c r="J728" s="58">
        <f t="shared" si="71"/>
        <v>43</v>
      </c>
      <c r="K728" s="94">
        <f t="shared" si="68"/>
        <v>0</v>
      </c>
      <c r="L728" s="94">
        <f t="shared" si="69"/>
        <v>0</v>
      </c>
      <c r="M728" s="92">
        <v>726</v>
      </c>
      <c r="N728" s="93" t="str">
        <f t="shared" si="67"/>
        <v xml:space="preserve"> </v>
      </c>
      <c r="O728" s="94">
        <f>IF(N728&gt;$N$2,1,IF(C728=C729,1*O729,C728*O729/VLOOKUP(N728,Moeda!A$3:D$99,4,1)))</f>
        <v>1</v>
      </c>
    </row>
    <row r="729" spans="1:15" ht="20.100000000000001" customHeight="1" x14ac:dyDescent="0.2">
      <c r="A729" s="95">
        <v>46204</v>
      </c>
      <c r="B729" s="100">
        <f>VLOOKUP($A729,[2]MENSAIS!$A$3:$G$1000,2,FALSE)</f>
        <v>0</v>
      </c>
      <c r="C729" s="101">
        <f>VLOOKUP($A729,[2]MENSAIS!$A$3:$G$1000,3,FALSE)</f>
        <v>1</v>
      </c>
      <c r="D729" s="100">
        <f>VLOOKUP($A729,[2]MENSAIS!$A$3:$G$1000,4,FALSE)</f>
        <v>1</v>
      </c>
      <c r="E729" s="101">
        <f>VLOOKUP($A729,[2]MENSAIS!$A$3:$G$1000,5,FALSE)</f>
        <v>1</v>
      </c>
      <c r="F729" s="96">
        <f>VLOOKUP(A729,[2]MENSAIS!$A$2:$F$999,6,FALSE)</f>
        <v>0</v>
      </c>
      <c r="G729" s="93">
        <f t="shared" si="70"/>
        <v>46204</v>
      </c>
      <c r="H729" s="89">
        <f>VLOOKUP($A729,[2]MENSAIS!$A$3:$M$1000,8,FALSE)</f>
        <v>0</v>
      </c>
      <c r="I729" s="90">
        <f>VLOOKUP($A729,[2]MENSAIS!$A$3:$M$1000,9,FALSE)</f>
        <v>0</v>
      </c>
      <c r="J729" s="58">
        <f t="shared" si="71"/>
        <v>44</v>
      </c>
      <c r="K729" s="94">
        <f t="shared" si="68"/>
        <v>0</v>
      </c>
      <c r="L729" s="94">
        <f t="shared" si="69"/>
        <v>0</v>
      </c>
      <c r="M729" s="92">
        <v>727</v>
      </c>
      <c r="N729" s="93" t="str">
        <f t="shared" si="67"/>
        <v xml:space="preserve"> </v>
      </c>
      <c r="O729" s="94">
        <f>IF(N729&gt;$N$2,1,IF(C729=C730,1*O730,C729*O730/VLOOKUP(N729,Moeda!A$3:D$99,4,1)))</f>
        <v>1</v>
      </c>
    </row>
    <row r="730" spans="1:15" ht="20.100000000000001" customHeight="1" x14ac:dyDescent="0.2">
      <c r="A730" s="95">
        <v>46235</v>
      </c>
      <c r="B730" s="100">
        <f>VLOOKUP($A730,[2]MENSAIS!$A$3:$G$1000,2,FALSE)</f>
        <v>0</v>
      </c>
      <c r="C730" s="101">
        <f>VLOOKUP($A730,[2]MENSAIS!$A$3:$G$1000,3,FALSE)</f>
        <v>1</v>
      </c>
      <c r="D730" s="100">
        <f>VLOOKUP($A730,[2]MENSAIS!$A$3:$G$1000,4,FALSE)</f>
        <v>1</v>
      </c>
      <c r="E730" s="101">
        <f>VLOOKUP($A730,[2]MENSAIS!$A$3:$G$1000,5,FALSE)</f>
        <v>1</v>
      </c>
      <c r="F730" s="96">
        <f>VLOOKUP(A730,[2]MENSAIS!$A$2:$F$999,6,FALSE)</f>
        <v>0</v>
      </c>
      <c r="G730" s="93">
        <f t="shared" si="70"/>
        <v>46235</v>
      </c>
      <c r="H730" s="89">
        <f>VLOOKUP($A730,[2]MENSAIS!$A$3:$M$1000,8,FALSE)</f>
        <v>0</v>
      </c>
      <c r="I730" s="90">
        <f>VLOOKUP($A730,[2]MENSAIS!$A$3:$M$1000,9,FALSE)</f>
        <v>0</v>
      </c>
      <c r="J730" s="58">
        <f t="shared" si="71"/>
        <v>45</v>
      </c>
      <c r="K730" s="94">
        <f t="shared" si="68"/>
        <v>0</v>
      </c>
      <c r="L730" s="94">
        <f t="shared" si="69"/>
        <v>0</v>
      </c>
      <c r="M730" s="92">
        <v>728</v>
      </c>
      <c r="N730" s="93" t="str">
        <f t="shared" si="67"/>
        <v xml:space="preserve"> </v>
      </c>
      <c r="O730" s="94">
        <f>IF(N730&gt;$N$2,1,IF(C730=C731,1*O731,C730*O731/VLOOKUP(N730,Moeda!A$3:D$99,4,1)))</f>
        <v>1</v>
      </c>
    </row>
    <row r="731" spans="1:15" ht="20.100000000000001" customHeight="1" x14ac:dyDescent="0.2">
      <c r="A731" s="95">
        <v>46266</v>
      </c>
      <c r="B731" s="100">
        <f>VLOOKUP($A731,[2]MENSAIS!$A$3:$G$1000,2,FALSE)</f>
        <v>0</v>
      </c>
      <c r="C731" s="101">
        <f>VLOOKUP($A731,[2]MENSAIS!$A$3:$G$1000,3,FALSE)</f>
        <v>1</v>
      </c>
      <c r="D731" s="100">
        <f>VLOOKUP($A731,[2]MENSAIS!$A$3:$G$1000,4,FALSE)</f>
        <v>1</v>
      </c>
      <c r="E731" s="101">
        <f>VLOOKUP($A731,[2]MENSAIS!$A$3:$G$1000,5,FALSE)</f>
        <v>1</v>
      </c>
      <c r="F731" s="96">
        <f>VLOOKUP(A731,[2]MENSAIS!$A$2:$F$999,6,FALSE)</f>
        <v>0</v>
      </c>
      <c r="G731" s="93">
        <f t="shared" si="70"/>
        <v>46266</v>
      </c>
      <c r="H731" s="89">
        <f>VLOOKUP($A731,[2]MENSAIS!$A$3:$M$1000,8,FALSE)</f>
        <v>0</v>
      </c>
      <c r="I731" s="90">
        <f>VLOOKUP($A731,[2]MENSAIS!$A$3:$M$1000,9,FALSE)</f>
        <v>0</v>
      </c>
      <c r="J731" s="58">
        <f t="shared" si="71"/>
        <v>46</v>
      </c>
      <c r="K731" s="94">
        <f t="shared" si="68"/>
        <v>0</v>
      </c>
      <c r="L731" s="94">
        <f t="shared" si="69"/>
        <v>0</v>
      </c>
      <c r="M731" s="92">
        <v>729</v>
      </c>
      <c r="N731" s="93" t="str">
        <f t="shared" si="67"/>
        <v xml:space="preserve"> </v>
      </c>
      <c r="O731" s="94">
        <f>IF(N731&gt;$N$2,1,IF(C731=C732,1*O732,C731*O732/VLOOKUP(N731,Moeda!A$3:D$99,4,1)))</f>
        <v>1</v>
      </c>
    </row>
    <row r="732" spans="1:15" ht="20.100000000000001" customHeight="1" x14ac:dyDescent="0.2">
      <c r="A732" s="95">
        <v>46296</v>
      </c>
      <c r="B732" s="100">
        <f>VLOOKUP($A732,[2]MENSAIS!$A$3:$G$1000,2,FALSE)</f>
        <v>0</v>
      </c>
      <c r="C732" s="101">
        <f>VLOOKUP($A732,[2]MENSAIS!$A$3:$G$1000,3,FALSE)</f>
        <v>1</v>
      </c>
      <c r="D732" s="100">
        <f>VLOOKUP($A732,[2]MENSAIS!$A$3:$G$1000,4,FALSE)</f>
        <v>1</v>
      </c>
      <c r="E732" s="101">
        <f>VLOOKUP($A732,[2]MENSAIS!$A$3:$G$1000,5,FALSE)</f>
        <v>1</v>
      </c>
      <c r="F732" s="96">
        <f>VLOOKUP(A732,[2]MENSAIS!$A$2:$F$999,6,FALSE)</f>
        <v>0</v>
      </c>
      <c r="G732" s="93">
        <f t="shared" si="70"/>
        <v>46296</v>
      </c>
      <c r="H732" s="89">
        <f>VLOOKUP($A732,[2]MENSAIS!$A$3:$M$1000,8,FALSE)</f>
        <v>0</v>
      </c>
      <c r="I732" s="90">
        <f>VLOOKUP($A732,[2]MENSAIS!$A$3:$M$1000,9,FALSE)</f>
        <v>0</v>
      </c>
      <c r="J732" s="58">
        <f t="shared" si="71"/>
        <v>47</v>
      </c>
      <c r="K732" s="94">
        <f t="shared" si="68"/>
        <v>0</v>
      </c>
      <c r="L732" s="94">
        <f t="shared" si="69"/>
        <v>0</v>
      </c>
      <c r="M732" s="92">
        <v>730</v>
      </c>
      <c r="N732" s="93" t="str">
        <f t="shared" si="67"/>
        <v xml:space="preserve"> </v>
      </c>
      <c r="O732" s="94">
        <f>IF(N732&gt;$N$2,1,IF(C732=C733,1*O733,C732*O733/VLOOKUP(N732,Moeda!A$3:D$99,4,1)))</f>
        <v>1</v>
      </c>
    </row>
    <row r="733" spans="1:15" ht="20.100000000000001" customHeight="1" x14ac:dyDescent="0.2">
      <c r="A733" s="95">
        <v>46327</v>
      </c>
      <c r="B733" s="100">
        <f>VLOOKUP($A733,[2]MENSAIS!$A$3:$G$1000,2,FALSE)</f>
        <v>0</v>
      </c>
      <c r="C733" s="101">
        <f>VLOOKUP($A733,[2]MENSAIS!$A$3:$G$1000,3,FALSE)</f>
        <v>1</v>
      </c>
      <c r="D733" s="100">
        <f>VLOOKUP($A733,[2]MENSAIS!$A$3:$G$1000,4,FALSE)</f>
        <v>1</v>
      </c>
      <c r="E733" s="101">
        <f>VLOOKUP($A733,[2]MENSAIS!$A$3:$G$1000,5,FALSE)</f>
        <v>1</v>
      </c>
      <c r="F733" s="96">
        <f>VLOOKUP(A733,[2]MENSAIS!$A$2:$F$999,6,FALSE)</f>
        <v>0</v>
      </c>
      <c r="G733" s="93">
        <f t="shared" si="70"/>
        <v>46327</v>
      </c>
      <c r="H733" s="89">
        <f>VLOOKUP($A733,[2]MENSAIS!$A$3:$M$1000,8,FALSE)</f>
        <v>0</v>
      </c>
      <c r="I733" s="90">
        <f>VLOOKUP($A733,[2]MENSAIS!$A$3:$M$1000,9,FALSE)</f>
        <v>0</v>
      </c>
      <c r="J733" s="58">
        <f t="shared" si="71"/>
        <v>48</v>
      </c>
      <c r="K733" s="94">
        <f t="shared" si="68"/>
        <v>0</v>
      </c>
      <c r="L733" s="94">
        <f t="shared" si="69"/>
        <v>0</v>
      </c>
      <c r="M733" s="92">
        <v>731</v>
      </c>
      <c r="N733" s="93" t="str">
        <f t="shared" si="67"/>
        <v xml:space="preserve"> </v>
      </c>
      <c r="O733" s="94">
        <f>IF(N733&gt;$N$2,1,IF(C733=C734,1*O734,C733*O734/VLOOKUP(N733,Moeda!A$3:D$99,4,1)))</f>
        <v>1</v>
      </c>
    </row>
    <row r="734" spans="1:15" ht="20.100000000000001" customHeight="1" x14ac:dyDescent="0.2">
      <c r="A734" s="95">
        <v>46357</v>
      </c>
      <c r="B734" s="100">
        <f>VLOOKUP($A734,[2]MENSAIS!$A$3:$G$1000,2,FALSE)</f>
        <v>0</v>
      </c>
      <c r="C734" s="101">
        <f>VLOOKUP($A734,[2]MENSAIS!$A$3:$G$1000,3,FALSE)</f>
        <v>1</v>
      </c>
      <c r="D734" s="100">
        <f>VLOOKUP($A734,[2]MENSAIS!$A$3:$G$1000,4,FALSE)</f>
        <v>1</v>
      </c>
      <c r="E734" s="101">
        <f>VLOOKUP($A734,[2]MENSAIS!$A$3:$G$1000,5,FALSE)</f>
        <v>1</v>
      </c>
      <c r="F734" s="96">
        <f>VLOOKUP(A734,[2]MENSAIS!$A$2:$F$999,6,FALSE)</f>
        <v>0</v>
      </c>
      <c r="G734" s="93">
        <f t="shared" si="70"/>
        <v>46357</v>
      </c>
      <c r="H734" s="89">
        <f>VLOOKUP($A734,[2]MENSAIS!$A$3:$M$1000,8,FALSE)</f>
        <v>0</v>
      </c>
      <c r="I734" s="90">
        <f>VLOOKUP($A734,[2]MENSAIS!$A$3:$M$1000,9,FALSE)</f>
        <v>0</v>
      </c>
      <c r="J734" s="58">
        <f t="shared" si="71"/>
        <v>49</v>
      </c>
      <c r="K734" s="94">
        <f t="shared" si="68"/>
        <v>0</v>
      </c>
      <c r="L734" s="94">
        <f t="shared" si="69"/>
        <v>0</v>
      </c>
      <c r="M734" s="92">
        <v>732</v>
      </c>
      <c r="N734" s="93" t="str">
        <f t="shared" si="67"/>
        <v xml:space="preserve"> </v>
      </c>
      <c r="O734" s="94">
        <f>IF(N734&gt;$N$2,1,IF(C734=C735,1*O735,C734*O735/VLOOKUP(N734,Moeda!A$3:D$99,4,1)))</f>
        <v>1</v>
      </c>
    </row>
    <row r="735" spans="1:15" ht="20.100000000000001" customHeight="1" x14ac:dyDescent="0.2">
      <c r="A735" s="95">
        <v>46388</v>
      </c>
      <c r="B735" s="100">
        <f>VLOOKUP($A735,[2]MENSAIS!$A$3:$G$1000,2,FALSE)</f>
        <v>0</v>
      </c>
      <c r="C735" s="101">
        <f>VLOOKUP($A735,[2]MENSAIS!$A$3:$G$1000,3,FALSE)</f>
        <v>1</v>
      </c>
      <c r="D735" s="100">
        <f>VLOOKUP($A735,[2]MENSAIS!$A$3:$G$1000,4,FALSE)</f>
        <v>1</v>
      </c>
      <c r="E735" s="101">
        <f>VLOOKUP($A735,[2]MENSAIS!$A$3:$G$1000,5,FALSE)</f>
        <v>1</v>
      </c>
      <c r="F735" s="96">
        <f>VLOOKUP(A735,[2]MENSAIS!$A$2:$F$999,6,FALSE)</f>
        <v>0</v>
      </c>
      <c r="G735" s="93">
        <f t="shared" si="70"/>
        <v>46388</v>
      </c>
      <c r="H735" s="89">
        <f>VLOOKUP($A735,[2]MENSAIS!$A$3:$M$1000,8,FALSE)</f>
        <v>0</v>
      </c>
      <c r="I735" s="90">
        <f>VLOOKUP($A735,[2]MENSAIS!$A$3:$M$1000,9,FALSE)</f>
        <v>0</v>
      </c>
      <c r="J735" s="58">
        <f t="shared" si="71"/>
        <v>50</v>
      </c>
      <c r="K735" s="94">
        <f t="shared" si="68"/>
        <v>0</v>
      </c>
      <c r="L735" s="94">
        <f t="shared" si="69"/>
        <v>0</v>
      </c>
      <c r="M735" s="92">
        <v>733</v>
      </c>
      <c r="N735" s="93" t="str">
        <f t="shared" si="67"/>
        <v xml:space="preserve"> </v>
      </c>
      <c r="O735" s="94">
        <f>IF(N735&gt;$N$2,1,IF(C735=C736,1*O736,C735*O736/VLOOKUP(N735,Moeda!A$3:D$99,4,1)))</f>
        <v>1</v>
      </c>
    </row>
    <row r="736" spans="1:15" ht="20.100000000000001" customHeight="1" x14ac:dyDescent="0.2">
      <c r="A736" s="95">
        <v>46419</v>
      </c>
      <c r="B736" s="100">
        <f>VLOOKUP($A736,[2]MENSAIS!$A$3:$G$1000,2,FALSE)</f>
        <v>0</v>
      </c>
      <c r="C736" s="101">
        <f>VLOOKUP($A736,[2]MENSAIS!$A$3:$G$1000,3,FALSE)</f>
        <v>1</v>
      </c>
      <c r="D736" s="100">
        <f>VLOOKUP($A736,[2]MENSAIS!$A$3:$G$1000,4,FALSE)</f>
        <v>1</v>
      </c>
      <c r="E736" s="101">
        <f>VLOOKUP($A736,[2]MENSAIS!$A$3:$G$1000,5,FALSE)</f>
        <v>1</v>
      </c>
      <c r="F736" s="96">
        <f>VLOOKUP(A736,[2]MENSAIS!$A$2:$F$999,6,FALSE)</f>
        <v>0</v>
      </c>
      <c r="G736" s="93">
        <f t="shared" si="70"/>
        <v>46419</v>
      </c>
      <c r="H736" s="89">
        <f>VLOOKUP($A736,[2]MENSAIS!$A$3:$M$1000,8,FALSE)</f>
        <v>0</v>
      </c>
      <c r="I736" s="90">
        <f>VLOOKUP($A736,[2]MENSAIS!$A$3:$M$1000,9,FALSE)</f>
        <v>0</v>
      </c>
      <c r="J736" s="58">
        <f t="shared" si="71"/>
        <v>51</v>
      </c>
      <c r="K736" s="94">
        <f t="shared" si="68"/>
        <v>0</v>
      </c>
      <c r="L736" s="94">
        <f t="shared" si="69"/>
        <v>0</v>
      </c>
      <c r="M736" s="92">
        <v>734</v>
      </c>
      <c r="N736" s="93" t="str">
        <f t="shared" si="67"/>
        <v xml:space="preserve"> </v>
      </c>
      <c r="O736" s="94">
        <f>IF(N736&gt;$N$2,1,IF(C736=C737,1*O737,C736*O737/VLOOKUP(N736,Moeda!A$3:D$99,4,1)))</f>
        <v>1</v>
      </c>
    </row>
    <row r="737" spans="1:15" ht="20.100000000000001" customHeight="1" x14ac:dyDescent="0.2">
      <c r="A737" s="95">
        <v>46447</v>
      </c>
      <c r="B737" s="100">
        <f>VLOOKUP($A737,[2]MENSAIS!$A$3:$G$1000,2,FALSE)</f>
        <v>0</v>
      </c>
      <c r="C737" s="101">
        <f>VLOOKUP($A737,[2]MENSAIS!$A$3:$G$1000,3,FALSE)</f>
        <v>1</v>
      </c>
      <c r="D737" s="100">
        <f>VLOOKUP($A737,[2]MENSAIS!$A$3:$G$1000,4,FALSE)</f>
        <v>1</v>
      </c>
      <c r="E737" s="101">
        <f>VLOOKUP($A737,[2]MENSAIS!$A$3:$G$1000,5,FALSE)</f>
        <v>1</v>
      </c>
      <c r="F737" s="96">
        <f>VLOOKUP(A737,[2]MENSAIS!$A$2:$F$999,6,FALSE)</f>
        <v>0</v>
      </c>
      <c r="G737" s="93">
        <f t="shared" si="70"/>
        <v>46447</v>
      </c>
      <c r="H737" s="89">
        <f>VLOOKUP($A737,[2]MENSAIS!$A$3:$M$1000,8,FALSE)</f>
        <v>0</v>
      </c>
      <c r="I737" s="90">
        <f>VLOOKUP($A737,[2]MENSAIS!$A$3:$M$1000,9,FALSE)</f>
        <v>0</v>
      </c>
      <c r="J737" s="58">
        <f t="shared" si="71"/>
        <v>52</v>
      </c>
      <c r="K737" s="94">
        <f t="shared" si="68"/>
        <v>0</v>
      </c>
      <c r="L737" s="94">
        <f t="shared" si="69"/>
        <v>0</v>
      </c>
      <c r="M737" s="92">
        <v>735</v>
      </c>
      <c r="N737" s="93" t="str">
        <f t="shared" si="67"/>
        <v xml:space="preserve"> </v>
      </c>
      <c r="O737" s="94">
        <f>IF(N737&gt;$N$2,1,IF(C737=C738,1*O738,C737*O738/VLOOKUP(N737,Moeda!A$3:D$99,4,1)))</f>
        <v>1</v>
      </c>
    </row>
    <row r="738" spans="1:15" ht="20.100000000000001" customHeight="1" x14ac:dyDescent="0.2">
      <c r="A738" s="95">
        <v>46478</v>
      </c>
      <c r="B738" s="100">
        <f>VLOOKUP($A738,[2]MENSAIS!$A$3:$G$1000,2,FALSE)</f>
        <v>0</v>
      </c>
      <c r="C738" s="101">
        <f>VLOOKUP($A738,[2]MENSAIS!$A$3:$G$1000,3,FALSE)</f>
        <v>1</v>
      </c>
      <c r="D738" s="100">
        <f>VLOOKUP($A738,[2]MENSAIS!$A$3:$G$1000,4,FALSE)</f>
        <v>1</v>
      </c>
      <c r="E738" s="101">
        <f>VLOOKUP($A738,[2]MENSAIS!$A$3:$G$1000,5,FALSE)</f>
        <v>1</v>
      </c>
      <c r="F738" s="96">
        <f>VLOOKUP(A738,[2]MENSAIS!$A$2:$F$999,6,FALSE)</f>
        <v>0</v>
      </c>
      <c r="G738" s="93">
        <f t="shared" si="70"/>
        <v>46478</v>
      </c>
      <c r="H738" s="89">
        <f>VLOOKUP($A738,[2]MENSAIS!$A$3:$M$1000,8,FALSE)</f>
        <v>0</v>
      </c>
      <c r="I738" s="90">
        <f>VLOOKUP($A738,[2]MENSAIS!$A$3:$M$1000,9,FALSE)</f>
        <v>0</v>
      </c>
      <c r="J738" s="58">
        <f t="shared" si="71"/>
        <v>53</v>
      </c>
      <c r="K738" s="94">
        <f t="shared" si="68"/>
        <v>0</v>
      </c>
      <c r="L738" s="94">
        <f t="shared" si="69"/>
        <v>0</v>
      </c>
      <c r="M738" s="92">
        <v>736</v>
      </c>
      <c r="N738" s="93" t="str">
        <f t="shared" si="67"/>
        <v xml:space="preserve"> </v>
      </c>
      <c r="O738" s="94">
        <f>IF(N738&gt;$N$2,1,IF(C738=C739,1*O739,C738*O739/VLOOKUP(N738,Moeda!A$3:D$99,4,1)))</f>
        <v>1</v>
      </c>
    </row>
    <row r="739" spans="1:15" ht="20.100000000000001" customHeight="1" x14ac:dyDescent="0.2">
      <c r="A739" s="95">
        <v>46508</v>
      </c>
      <c r="B739" s="100">
        <f>VLOOKUP($A739,[2]MENSAIS!$A$3:$G$1000,2,FALSE)</f>
        <v>0</v>
      </c>
      <c r="C739" s="101">
        <f>VLOOKUP($A739,[2]MENSAIS!$A$3:$G$1000,3,FALSE)</f>
        <v>1</v>
      </c>
      <c r="D739" s="100">
        <f>VLOOKUP($A739,[2]MENSAIS!$A$3:$G$1000,4,FALSE)</f>
        <v>1</v>
      </c>
      <c r="E739" s="101">
        <f>VLOOKUP($A739,[2]MENSAIS!$A$3:$G$1000,5,FALSE)</f>
        <v>1</v>
      </c>
      <c r="F739" s="96">
        <f>VLOOKUP(A739,[2]MENSAIS!$A$2:$F$999,6,FALSE)</f>
        <v>0</v>
      </c>
      <c r="G739" s="93">
        <f t="shared" si="70"/>
        <v>46508</v>
      </c>
      <c r="H739" s="89">
        <f>VLOOKUP($A739,[2]MENSAIS!$A$3:$M$1000,8,FALSE)</f>
        <v>0</v>
      </c>
      <c r="I739" s="90">
        <f>VLOOKUP($A739,[2]MENSAIS!$A$3:$M$1000,9,FALSE)</f>
        <v>0</v>
      </c>
      <c r="J739" s="58">
        <f t="shared" si="71"/>
        <v>54</v>
      </c>
      <c r="K739" s="94">
        <f t="shared" si="68"/>
        <v>0</v>
      </c>
      <c r="L739" s="94">
        <f t="shared" si="69"/>
        <v>0</v>
      </c>
      <c r="M739" s="92">
        <v>737</v>
      </c>
      <c r="N739" s="93" t="str">
        <f t="shared" si="67"/>
        <v xml:space="preserve"> </v>
      </c>
      <c r="O739" s="94">
        <f>IF(N739&gt;$N$2,1,IF(C739=C740,1*O740,C739*O740/VLOOKUP(N739,Moeda!A$3:D$99,4,1)))</f>
        <v>1</v>
      </c>
    </row>
    <row r="740" spans="1:15" ht="20.100000000000001" customHeight="1" x14ac:dyDescent="0.2">
      <c r="A740" s="95">
        <v>46539</v>
      </c>
      <c r="B740" s="100">
        <f>VLOOKUP($A740,[2]MENSAIS!$A$3:$G$1000,2,FALSE)</f>
        <v>0</v>
      </c>
      <c r="C740" s="101">
        <f>VLOOKUP($A740,[2]MENSAIS!$A$3:$G$1000,3,FALSE)</f>
        <v>1</v>
      </c>
      <c r="D740" s="100">
        <f>VLOOKUP($A740,[2]MENSAIS!$A$3:$G$1000,4,FALSE)</f>
        <v>1</v>
      </c>
      <c r="E740" s="101">
        <f>VLOOKUP($A740,[2]MENSAIS!$A$3:$G$1000,5,FALSE)</f>
        <v>1</v>
      </c>
      <c r="F740" s="96">
        <f>VLOOKUP(A740,[2]MENSAIS!$A$2:$F$999,6,FALSE)</f>
        <v>0</v>
      </c>
      <c r="G740" s="93">
        <f t="shared" si="70"/>
        <v>46539</v>
      </c>
      <c r="H740" s="89">
        <f>VLOOKUP($A740,[2]MENSAIS!$A$3:$M$1000,8,FALSE)</f>
        <v>0</v>
      </c>
      <c r="I740" s="90">
        <f>VLOOKUP($A740,[2]MENSAIS!$A$3:$M$1000,9,FALSE)</f>
        <v>0</v>
      </c>
      <c r="J740" s="58">
        <f t="shared" si="71"/>
        <v>55</v>
      </c>
      <c r="K740" s="94">
        <f t="shared" si="68"/>
        <v>0</v>
      </c>
      <c r="L740" s="94">
        <f t="shared" si="69"/>
        <v>0</v>
      </c>
      <c r="M740" s="92">
        <v>738</v>
      </c>
      <c r="N740" s="93" t="str">
        <f t="shared" si="67"/>
        <v xml:space="preserve"> </v>
      </c>
      <c r="O740" s="94">
        <f>IF(N740&gt;$N$2,1,IF(C740=C741,1*O741,C740*O741/VLOOKUP(N740,Moeda!A$3:D$99,4,1)))</f>
        <v>1</v>
      </c>
    </row>
    <row r="741" spans="1:15" ht="20.100000000000001" customHeight="1" x14ac:dyDescent="0.2">
      <c r="A741" s="95">
        <v>46569</v>
      </c>
      <c r="B741" s="100">
        <f>VLOOKUP($A741,[2]MENSAIS!$A$3:$G$1000,2,FALSE)</f>
        <v>0</v>
      </c>
      <c r="C741" s="101">
        <f>VLOOKUP($A741,[2]MENSAIS!$A$3:$G$1000,3,FALSE)</f>
        <v>1</v>
      </c>
      <c r="D741" s="100">
        <f>VLOOKUP($A741,[2]MENSAIS!$A$3:$G$1000,4,FALSE)</f>
        <v>1</v>
      </c>
      <c r="E741" s="101">
        <f>VLOOKUP($A741,[2]MENSAIS!$A$3:$G$1000,5,FALSE)</f>
        <v>1</v>
      </c>
      <c r="F741" s="96">
        <f>VLOOKUP(A741,[2]MENSAIS!$A$2:$F$999,6,FALSE)</f>
        <v>0</v>
      </c>
      <c r="G741" s="93">
        <f t="shared" si="70"/>
        <v>46569</v>
      </c>
      <c r="H741" s="89">
        <f>VLOOKUP($A741,[2]MENSAIS!$A$3:$M$1000,8,FALSE)</f>
        <v>0</v>
      </c>
      <c r="I741" s="90">
        <f>VLOOKUP($A741,[2]MENSAIS!$A$3:$M$1000,9,FALSE)</f>
        <v>0</v>
      </c>
      <c r="J741" s="58">
        <f t="shared" si="71"/>
        <v>56</v>
      </c>
      <c r="K741" s="94">
        <f t="shared" si="68"/>
        <v>0</v>
      </c>
      <c r="L741" s="94">
        <f t="shared" si="69"/>
        <v>0</v>
      </c>
      <c r="M741" s="92">
        <v>739</v>
      </c>
      <c r="N741" s="93" t="str">
        <f t="shared" si="67"/>
        <v xml:space="preserve"> </v>
      </c>
      <c r="O741" s="94">
        <f>IF(N741&gt;$N$2,1,IF(C741=C742,1*O742,C741*O742/VLOOKUP(N741,Moeda!A$3:D$99,4,1)))</f>
        <v>1</v>
      </c>
    </row>
    <row r="742" spans="1:15" ht="20.100000000000001" customHeight="1" x14ac:dyDescent="0.2">
      <c r="A742" s="95">
        <v>46600</v>
      </c>
      <c r="B742" s="100">
        <f>VLOOKUP($A742,[2]MENSAIS!$A$3:$G$1000,2,FALSE)</f>
        <v>0</v>
      </c>
      <c r="C742" s="101">
        <f>VLOOKUP($A742,[2]MENSAIS!$A$3:$G$1000,3,FALSE)</f>
        <v>1</v>
      </c>
      <c r="D742" s="100">
        <f>VLOOKUP($A742,[2]MENSAIS!$A$3:$G$1000,4,FALSE)</f>
        <v>1</v>
      </c>
      <c r="E742" s="101">
        <f>VLOOKUP($A742,[2]MENSAIS!$A$3:$G$1000,5,FALSE)</f>
        <v>1</v>
      </c>
      <c r="F742" s="96">
        <f>VLOOKUP(A742,[2]MENSAIS!$A$2:$F$999,6,FALSE)</f>
        <v>0</v>
      </c>
      <c r="G742" s="93">
        <f t="shared" si="70"/>
        <v>46600</v>
      </c>
      <c r="H742" s="89">
        <f>VLOOKUP($A742,[2]MENSAIS!$A$3:$M$1000,8,FALSE)</f>
        <v>0</v>
      </c>
      <c r="I742" s="90">
        <f>VLOOKUP($A742,[2]MENSAIS!$A$3:$M$1000,9,FALSE)</f>
        <v>0</v>
      </c>
      <c r="J742" s="58">
        <f t="shared" si="71"/>
        <v>57</v>
      </c>
      <c r="K742" s="94">
        <f t="shared" si="68"/>
        <v>0</v>
      </c>
      <c r="L742" s="94">
        <f t="shared" si="69"/>
        <v>0</v>
      </c>
      <c r="M742" s="92">
        <v>740</v>
      </c>
      <c r="N742" s="93" t="str">
        <f t="shared" si="67"/>
        <v xml:space="preserve"> </v>
      </c>
      <c r="O742" s="94">
        <f>IF(N742&gt;$N$2,1,IF(C742=C743,1*O743,C742*O743/VLOOKUP(N742,Moeda!A$3:D$99,4,1)))</f>
        <v>1</v>
      </c>
    </row>
    <row r="743" spans="1:15" ht="20.100000000000001" customHeight="1" x14ac:dyDescent="0.2">
      <c r="A743" s="95">
        <v>46631</v>
      </c>
      <c r="B743" s="100">
        <f>VLOOKUP($A743,[2]MENSAIS!$A$3:$G$1000,2,FALSE)</f>
        <v>0</v>
      </c>
      <c r="C743" s="101">
        <f>VLOOKUP($A743,[2]MENSAIS!$A$3:$G$1000,3,FALSE)</f>
        <v>1</v>
      </c>
      <c r="D743" s="100">
        <f>VLOOKUP($A743,[2]MENSAIS!$A$3:$G$1000,4,FALSE)</f>
        <v>1</v>
      </c>
      <c r="E743" s="101">
        <f>VLOOKUP($A743,[2]MENSAIS!$A$3:$G$1000,5,FALSE)</f>
        <v>1</v>
      </c>
      <c r="F743" s="96">
        <f>VLOOKUP(A743,[2]MENSAIS!$A$2:$F$999,6,FALSE)</f>
        <v>0</v>
      </c>
      <c r="G743" s="93">
        <f t="shared" si="70"/>
        <v>46631</v>
      </c>
      <c r="H743" s="89">
        <f>VLOOKUP($A743,[2]MENSAIS!$A$3:$M$1000,8,FALSE)</f>
        <v>0</v>
      </c>
      <c r="I743" s="90">
        <f>VLOOKUP($A743,[2]MENSAIS!$A$3:$M$1000,9,FALSE)</f>
        <v>0</v>
      </c>
      <c r="J743" s="58">
        <f t="shared" si="71"/>
        <v>58</v>
      </c>
      <c r="K743" s="94">
        <f t="shared" si="68"/>
        <v>0</v>
      </c>
      <c r="L743" s="94">
        <f t="shared" si="69"/>
        <v>0</v>
      </c>
      <c r="M743" s="92">
        <v>741</v>
      </c>
      <c r="N743" s="93" t="str">
        <f t="shared" si="67"/>
        <v xml:space="preserve"> </v>
      </c>
      <c r="O743" s="94">
        <f>IF(N743&gt;$N$2,1,IF(C743=C744,1*O744,C743*O744/VLOOKUP(N743,Moeda!A$3:D$99,4,1)))</f>
        <v>1</v>
      </c>
    </row>
    <row r="744" spans="1:15" ht="20.100000000000001" customHeight="1" x14ac:dyDescent="0.2">
      <c r="A744" s="95">
        <v>46661</v>
      </c>
      <c r="B744" s="100">
        <f>VLOOKUP($A744,[2]MENSAIS!$A$3:$G$1000,2,FALSE)</f>
        <v>0</v>
      </c>
      <c r="C744" s="101">
        <f>VLOOKUP($A744,[2]MENSAIS!$A$3:$G$1000,3,FALSE)</f>
        <v>1</v>
      </c>
      <c r="D744" s="100">
        <f>VLOOKUP($A744,[2]MENSAIS!$A$3:$G$1000,4,FALSE)</f>
        <v>1</v>
      </c>
      <c r="E744" s="101">
        <f>VLOOKUP($A744,[2]MENSAIS!$A$3:$G$1000,5,FALSE)</f>
        <v>1</v>
      </c>
      <c r="F744" s="96">
        <f>VLOOKUP(A744,[2]MENSAIS!$A$2:$F$999,6,FALSE)</f>
        <v>0</v>
      </c>
      <c r="G744" s="93">
        <f t="shared" si="70"/>
        <v>46661</v>
      </c>
      <c r="H744" s="89">
        <f>VLOOKUP($A744,[2]MENSAIS!$A$3:$M$1000,8,FALSE)</f>
        <v>0</v>
      </c>
      <c r="I744" s="90">
        <f>VLOOKUP($A744,[2]MENSAIS!$A$3:$M$1000,9,FALSE)</f>
        <v>0</v>
      </c>
      <c r="J744" s="58">
        <f t="shared" si="71"/>
        <v>59</v>
      </c>
      <c r="K744" s="94">
        <f t="shared" si="68"/>
        <v>0</v>
      </c>
      <c r="L744" s="94">
        <f t="shared" si="69"/>
        <v>0</v>
      </c>
      <c r="M744" s="92">
        <v>742</v>
      </c>
      <c r="N744" s="93" t="str">
        <f t="shared" si="67"/>
        <v xml:space="preserve"> </v>
      </c>
      <c r="O744" s="94">
        <f>IF(N744&gt;$N$2,1,IF(C744=C745,1*O745,C744*O745/VLOOKUP(N744,Moeda!A$3:D$99,4,1)))</f>
        <v>1</v>
      </c>
    </row>
    <row r="745" spans="1:15" ht="20.100000000000001" customHeight="1" x14ac:dyDescent="0.2">
      <c r="A745" s="95">
        <v>46692</v>
      </c>
      <c r="B745" s="100">
        <f>VLOOKUP($A745,[2]MENSAIS!$A$3:$G$1000,2,FALSE)</f>
        <v>0</v>
      </c>
      <c r="C745" s="101">
        <f>VLOOKUP($A745,[2]MENSAIS!$A$3:$G$1000,3,FALSE)</f>
        <v>1</v>
      </c>
      <c r="D745" s="100">
        <f>VLOOKUP($A745,[2]MENSAIS!$A$3:$G$1000,4,FALSE)</f>
        <v>1</v>
      </c>
      <c r="E745" s="101">
        <f>VLOOKUP($A745,[2]MENSAIS!$A$3:$G$1000,5,FALSE)</f>
        <v>1</v>
      </c>
      <c r="F745" s="96">
        <f>VLOOKUP(A745,[2]MENSAIS!$A$2:$F$999,6,FALSE)</f>
        <v>0</v>
      </c>
      <c r="G745" s="93">
        <f t="shared" si="70"/>
        <v>46692</v>
      </c>
      <c r="H745" s="89">
        <f>VLOOKUP($A745,[2]MENSAIS!$A$3:$M$1000,8,FALSE)</f>
        <v>0</v>
      </c>
      <c r="I745" s="90">
        <f>VLOOKUP($A745,[2]MENSAIS!$A$3:$M$1000,9,FALSE)</f>
        <v>0</v>
      </c>
      <c r="J745" s="58">
        <f t="shared" si="71"/>
        <v>60</v>
      </c>
      <c r="K745" s="94">
        <f t="shared" si="68"/>
        <v>0</v>
      </c>
      <c r="L745" s="94">
        <f t="shared" si="69"/>
        <v>0</v>
      </c>
      <c r="M745" s="92">
        <v>743</v>
      </c>
      <c r="N745" s="93" t="str">
        <f t="shared" si="67"/>
        <v xml:space="preserve"> </v>
      </c>
      <c r="O745" s="94">
        <f>IF(N745&gt;$N$2,1,IF(C745=C746,1*O746,C745*O746/VLOOKUP(N745,Moeda!A$3:D$99,4,1)))</f>
        <v>1</v>
      </c>
    </row>
    <row r="746" spans="1:15" ht="20.100000000000001" customHeight="1" x14ac:dyDescent="0.2">
      <c r="A746" s="95">
        <v>46722</v>
      </c>
      <c r="B746" s="100">
        <f>VLOOKUP($A746,[2]MENSAIS!$A$3:$G$1000,2,FALSE)</f>
        <v>0</v>
      </c>
      <c r="C746" s="101">
        <f>VLOOKUP($A746,[2]MENSAIS!$A$3:$G$1000,3,FALSE)</f>
        <v>1</v>
      </c>
      <c r="D746" s="100">
        <f>VLOOKUP($A746,[2]MENSAIS!$A$3:$G$1000,4,FALSE)</f>
        <v>1</v>
      </c>
      <c r="E746" s="101">
        <f>VLOOKUP($A746,[2]MENSAIS!$A$3:$G$1000,5,FALSE)</f>
        <v>1</v>
      </c>
      <c r="F746" s="96">
        <f>VLOOKUP(A746,[2]MENSAIS!$A$2:$F$999,6,FALSE)</f>
        <v>0</v>
      </c>
      <c r="G746" s="93">
        <f t="shared" si="70"/>
        <v>46722</v>
      </c>
      <c r="H746" s="89">
        <f>VLOOKUP($A746,[2]MENSAIS!$A$3:$M$1000,8,FALSE)</f>
        <v>0</v>
      </c>
      <c r="I746" s="90">
        <f>VLOOKUP($A746,[2]MENSAIS!$A$3:$M$1000,9,FALSE)</f>
        <v>0</v>
      </c>
      <c r="J746" s="58">
        <f t="shared" si="71"/>
        <v>61</v>
      </c>
      <c r="K746" s="94">
        <f t="shared" si="68"/>
        <v>0</v>
      </c>
      <c r="L746" s="94">
        <f t="shared" si="69"/>
        <v>0</v>
      </c>
      <c r="M746" s="92">
        <v>744</v>
      </c>
      <c r="N746" s="93" t="str">
        <f t="shared" ref="N746:N809" si="72">IF(G746&gt;$H$1," ",G746)</f>
        <v xml:space="preserve"> </v>
      </c>
      <c r="O746" s="94">
        <f>IF(N746&gt;$N$2,1,IF(C746=C747,1*O747,C746*O747/VLOOKUP(N746,Moeda!A$3:D$99,4,1)))</f>
        <v>1</v>
      </c>
    </row>
    <row r="747" spans="1:15" ht="20.100000000000001" customHeight="1" x14ac:dyDescent="0.2">
      <c r="A747" s="95">
        <v>46753</v>
      </c>
      <c r="B747" s="100">
        <f>VLOOKUP($A747,[2]MENSAIS!$A$3:$G$1000,2,FALSE)</f>
        <v>0</v>
      </c>
      <c r="C747" s="101">
        <f>VLOOKUP($A747,[2]MENSAIS!$A$3:$G$1000,3,FALSE)</f>
        <v>1</v>
      </c>
      <c r="D747" s="100">
        <f>VLOOKUP($A747,[2]MENSAIS!$A$3:$G$1000,4,FALSE)</f>
        <v>1</v>
      </c>
      <c r="E747" s="101">
        <f>VLOOKUP($A747,[2]MENSAIS!$A$3:$G$1000,5,FALSE)</f>
        <v>1</v>
      </c>
      <c r="F747" s="96">
        <f>VLOOKUP(A747,[2]MENSAIS!$A$2:$F$999,6,FALSE)</f>
        <v>0</v>
      </c>
      <c r="G747" s="93">
        <f t="shared" si="70"/>
        <v>46753</v>
      </c>
      <c r="H747" s="89">
        <f>VLOOKUP($A747,[2]MENSAIS!$A$3:$M$1000,8,FALSE)</f>
        <v>0</v>
      </c>
      <c r="I747" s="90">
        <f>VLOOKUP($A747,[2]MENSAIS!$A$3:$M$1000,9,FALSE)</f>
        <v>0</v>
      </c>
      <c r="J747" s="58">
        <f t="shared" si="71"/>
        <v>62</v>
      </c>
      <c r="K747" s="94">
        <f t="shared" ref="K747:K810" si="73">D747-1</f>
        <v>0</v>
      </c>
      <c r="L747" s="94">
        <f t="shared" ref="L747:L810" si="74">PRODUCT(C736:C747)-1</f>
        <v>0</v>
      </c>
      <c r="M747" s="92">
        <v>745</v>
      </c>
      <c r="N747" s="93" t="str">
        <f t="shared" si="72"/>
        <v xml:space="preserve"> </v>
      </c>
      <c r="O747" s="94">
        <f>IF(N747&gt;$N$2,1,IF(C747=C748,1*O748,C747*O748/VLOOKUP(N747,Moeda!A$3:D$99,4,1)))</f>
        <v>1</v>
      </c>
    </row>
    <row r="748" spans="1:15" ht="20.100000000000001" customHeight="1" x14ac:dyDescent="0.2">
      <c r="A748" s="95">
        <v>46784</v>
      </c>
      <c r="B748" s="100">
        <f>VLOOKUP($A748,[2]MENSAIS!$A$3:$G$1000,2,FALSE)</f>
        <v>0</v>
      </c>
      <c r="C748" s="101">
        <f>VLOOKUP($A748,[2]MENSAIS!$A$3:$G$1000,3,FALSE)</f>
        <v>1</v>
      </c>
      <c r="D748" s="100">
        <f>VLOOKUP($A748,[2]MENSAIS!$A$3:$G$1000,4,FALSE)</f>
        <v>1</v>
      </c>
      <c r="E748" s="101">
        <f>VLOOKUP($A748,[2]MENSAIS!$A$3:$G$1000,5,FALSE)</f>
        <v>1</v>
      </c>
      <c r="F748" s="96">
        <f>VLOOKUP(A748,[2]MENSAIS!$A$2:$F$999,6,FALSE)</f>
        <v>0</v>
      </c>
      <c r="G748" s="93">
        <f t="shared" si="70"/>
        <v>46784</v>
      </c>
      <c r="H748" s="89">
        <f>VLOOKUP($A748,[2]MENSAIS!$A$3:$M$1000,8,FALSE)</f>
        <v>0</v>
      </c>
      <c r="I748" s="90">
        <f>VLOOKUP($A748,[2]MENSAIS!$A$3:$M$1000,9,FALSE)</f>
        <v>0</v>
      </c>
      <c r="J748" s="58">
        <f t="shared" si="71"/>
        <v>63</v>
      </c>
      <c r="K748" s="94">
        <f t="shared" si="73"/>
        <v>0</v>
      </c>
      <c r="L748" s="94">
        <f t="shared" si="74"/>
        <v>0</v>
      </c>
      <c r="M748" s="92">
        <v>746</v>
      </c>
      <c r="N748" s="93" t="str">
        <f t="shared" si="72"/>
        <v xml:space="preserve"> </v>
      </c>
      <c r="O748" s="94">
        <f>IF(N748&gt;$N$2,1,IF(C748=C749,1*O749,C748*O749/VLOOKUP(N748,Moeda!A$3:D$99,4,1)))</f>
        <v>1</v>
      </c>
    </row>
    <row r="749" spans="1:15" ht="20.100000000000001" customHeight="1" x14ac:dyDescent="0.2">
      <c r="A749" s="95">
        <v>46813</v>
      </c>
      <c r="B749" s="100">
        <f>VLOOKUP($A749,[2]MENSAIS!$A$3:$G$1000,2,FALSE)</f>
        <v>0</v>
      </c>
      <c r="C749" s="101">
        <f>VLOOKUP($A749,[2]MENSAIS!$A$3:$G$1000,3,FALSE)</f>
        <v>1</v>
      </c>
      <c r="D749" s="100">
        <f>VLOOKUP($A749,[2]MENSAIS!$A$3:$G$1000,4,FALSE)</f>
        <v>1</v>
      </c>
      <c r="E749" s="101">
        <f>VLOOKUP($A749,[2]MENSAIS!$A$3:$G$1000,5,FALSE)</f>
        <v>1</v>
      </c>
      <c r="F749" s="96">
        <f>VLOOKUP(A749,[2]MENSAIS!$A$2:$F$999,6,FALSE)</f>
        <v>0</v>
      </c>
      <c r="G749" s="93">
        <f t="shared" si="70"/>
        <v>46813</v>
      </c>
      <c r="H749" s="89">
        <f>VLOOKUP($A749,[2]MENSAIS!$A$3:$M$1000,8,FALSE)</f>
        <v>0</v>
      </c>
      <c r="I749" s="90">
        <f>VLOOKUP($A749,[2]MENSAIS!$A$3:$M$1000,9,FALSE)</f>
        <v>0</v>
      </c>
      <c r="J749" s="58">
        <f t="shared" si="71"/>
        <v>64</v>
      </c>
      <c r="K749" s="94">
        <f t="shared" si="73"/>
        <v>0</v>
      </c>
      <c r="L749" s="94">
        <f t="shared" si="74"/>
        <v>0</v>
      </c>
      <c r="M749" s="92">
        <v>747</v>
      </c>
      <c r="N749" s="93" t="str">
        <f t="shared" si="72"/>
        <v xml:space="preserve"> </v>
      </c>
      <c r="O749" s="94">
        <f>IF(N749&gt;$N$2,1,IF(C749=C750,1*O750,C749*O750/VLOOKUP(N749,Moeda!A$3:D$99,4,1)))</f>
        <v>1</v>
      </c>
    </row>
    <row r="750" spans="1:15" ht="20.100000000000001" customHeight="1" x14ac:dyDescent="0.2">
      <c r="A750" s="95">
        <v>46844</v>
      </c>
      <c r="B750" s="100">
        <f>VLOOKUP($A750,[2]MENSAIS!$A$3:$G$1000,2,FALSE)</f>
        <v>0</v>
      </c>
      <c r="C750" s="101">
        <f>VLOOKUP($A750,[2]MENSAIS!$A$3:$G$1000,3,FALSE)</f>
        <v>1</v>
      </c>
      <c r="D750" s="100">
        <f>VLOOKUP($A750,[2]MENSAIS!$A$3:$G$1000,4,FALSE)</f>
        <v>1</v>
      </c>
      <c r="E750" s="101">
        <f>VLOOKUP($A750,[2]MENSAIS!$A$3:$G$1000,5,FALSE)</f>
        <v>1</v>
      </c>
      <c r="F750" s="96">
        <f>VLOOKUP(A750,[2]MENSAIS!$A$2:$F$999,6,FALSE)</f>
        <v>0</v>
      </c>
      <c r="G750" s="93">
        <f t="shared" si="70"/>
        <v>46844</v>
      </c>
      <c r="H750" s="89">
        <f>VLOOKUP($A750,[2]MENSAIS!$A$3:$M$1000,8,FALSE)</f>
        <v>0</v>
      </c>
      <c r="I750" s="90">
        <f>VLOOKUP($A750,[2]MENSAIS!$A$3:$M$1000,9,FALSE)</f>
        <v>0</v>
      </c>
      <c r="J750" s="58">
        <f t="shared" si="71"/>
        <v>65</v>
      </c>
      <c r="K750" s="94">
        <f t="shared" si="73"/>
        <v>0</v>
      </c>
      <c r="L750" s="94">
        <f t="shared" si="74"/>
        <v>0</v>
      </c>
      <c r="M750" s="92">
        <v>748</v>
      </c>
      <c r="N750" s="93" t="str">
        <f t="shared" si="72"/>
        <v xml:space="preserve"> </v>
      </c>
      <c r="O750" s="94">
        <f>IF(N750&gt;$N$2,1,IF(C750=C751,1*O751,C750*O751/VLOOKUP(N750,Moeda!A$3:D$99,4,1)))</f>
        <v>1</v>
      </c>
    </row>
    <row r="751" spans="1:15" ht="20.100000000000001" customHeight="1" x14ac:dyDescent="0.2">
      <c r="A751" s="95">
        <v>46874</v>
      </c>
      <c r="B751" s="100">
        <f>VLOOKUP($A751,[2]MENSAIS!$A$3:$G$1000,2,FALSE)</f>
        <v>0</v>
      </c>
      <c r="C751" s="101">
        <f>VLOOKUP($A751,[2]MENSAIS!$A$3:$G$1000,3,FALSE)</f>
        <v>1</v>
      </c>
      <c r="D751" s="100">
        <f>VLOOKUP($A751,[2]MENSAIS!$A$3:$G$1000,4,FALSE)</f>
        <v>1</v>
      </c>
      <c r="E751" s="101">
        <f>VLOOKUP($A751,[2]MENSAIS!$A$3:$G$1000,5,FALSE)</f>
        <v>1</v>
      </c>
      <c r="F751" s="96">
        <f>VLOOKUP(A751,[2]MENSAIS!$A$2:$F$999,6,FALSE)</f>
        <v>0</v>
      </c>
      <c r="G751" s="93">
        <f t="shared" si="70"/>
        <v>46874</v>
      </c>
      <c r="H751" s="89">
        <f>VLOOKUP($A751,[2]MENSAIS!$A$3:$M$1000,8,FALSE)</f>
        <v>0</v>
      </c>
      <c r="I751" s="90">
        <f>VLOOKUP($A751,[2]MENSAIS!$A$3:$M$1000,9,FALSE)</f>
        <v>0</v>
      </c>
      <c r="J751" s="58">
        <f t="shared" si="71"/>
        <v>66</v>
      </c>
      <c r="K751" s="94">
        <f t="shared" si="73"/>
        <v>0</v>
      </c>
      <c r="L751" s="94">
        <f t="shared" si="74"/>
        <v>0</v>
      </c>
      <c r="M751" s="92">
        <v>749</v>
      </c>
      <c r="N751" s="93" t="str">
        <f t="shared" si="72"/>
        <v xml:space="preserve"> </v>
      </c>
      <c r="O751" s="94">
        <f>IF(N751&gt;$N$2,1,IF(C751=C752,1*O752,C751*O752/VLOOKUP(N751,Moeda!A$3:D$99,4,1)))</f>
        <v>1</v>
      </c>
    </row>
    <row r="752" spans="1:15" ht="20.100000000000001" customHeight="1" x14ac:dyDescent="0.2">
      <c r="A752" s="95">
        <v>46905</v>
      </c>
      <c r="B752" s="100">
        <f>VLOOKUP($A752,[2]MENSAIS!$A$3:$G$1000,2,FALSE)</f>
        <v>0</v>
      </c>
      <c r="C752" s="101">
        <f>VLOOKUP($A752,[2]MENSAIS!$A$3:$G$1000,3,FALSE)</f>
        <v>1</v>
      </c>
      <c r="D752" s="100">
        <f>VLOOKUP($A752,[2]MENSAIS!$A$3:$G$1000,4,FALSE)</f>
        <v>1</v>
      </c>
      <c r="E752" s="101">
        <f>VLOOKUP($A752,[2]MENSAIS!$A$3:$G$1000,5,FALSE)</f>
        <v>1</v>
      </c>
      <c r="F752" s="96">
        <f>VLOOKUP(A752,[2]MENSAIS!$A$2:$F$999,6,FALSE)</f>
        <v>0</v>
      </c>
      <c r="G752" s="93">
        <f t="shared" si="70"/>
        <v>46905</v>
      </c>
      <c r="H752" s="89">
        <f>VLOOKUP($A752,[2]MENSAIS!$A$3:$M$1000,8,FALSE)</f>
        <v>0</v>
      </c>
      <c r="I752" s="90">
        <f>VLOOKUP($A752,[2]MENSAIS!$A$3:$M$1000,9,FALSE)</f>
        <v>0</v>
      </c>
      <c r="J752" s="58">
        <f t="shared" si="71"/>
        <v>67</v>
      </c>
      <c r="K752" s="94">
        <f t="shared" si="73"/>
        <v>0</v>
      </c>
      <c r="L752" s="94">
        <f t="shared" si="74"/>
        <v>0</v>
      </c>
      <c r="M752" s="92">
        <v>750</v>
      </c>
      <c r="N752" s="93" t="str">
        <f t="shared" si="72"/>
        <v xml:space="preserve"> </v>
      </c>
      <c r="O752" s="94">
        <f>IF(N752&gt;$N$2,1,IF(C752=C753,1*O753,C752*O753/VLOOKUP(N752,Moeda!A$3:D$99,4,1)))</f>
        <v>1</v>
      </c>
    </row>
    <row r="753" spans="1:15" ht="20.100000000000001" customHeight="1" x14ac:dyDescent="0.2">
      <c r="A753" s="95">
        <v>46935</v>
      </c>
      <c r="B753" s="100">
        <f>VLOOKUP($A753,[2]MENSAIS!$A$3:$G$1000,2,FALSE)</f>
        <v>0</v>
      </c>
      <c r="C753" s="101">
        <f>VLOOKUP($A753,[2]MENSAIS!$A$3:$G$1000,3,FALSE)</f>
        <v>1</v>
      </c>
      <c r="D753" s="100">
        <f>VLOOKUP($A753,[2]MENSAIS!$A$3:$G$1000,4,FALSE)</f>
        <v>1</v>
      </c>
      <c r="E753" s="101">
        <f>VLOOKUP($A753,[2]MENSAIS!$A$3:$G$1000,5,FALSE)</f>
        <v>1</v>
      </c>
      <c r="F753" s="96">
        <f>VLOOKUP(A753,[2]MENSAIS!$A$2:$F$999,6,FALSE)</f>
        <v>0</v>
      </c>
      <c r="G753" s="93">
        <f t="shared" si="70"/>
        <v>46935</v>
      </c>
      <c r="H753" s="89">
        <f>VLOOKUP($A753,[2]MENSAIS!$A$3:$M$1000,8,FALSE)</f>
        <v>0</v>
      </c>
      <c r="I753" s="90">
        <f>VLOOKUP($A753,[2]MENSAIS!$A$3:$M$1000,9,FALSE)</f>
        <v>0</v>
      </c>
      <c r="J753" s="58">
        <f t="shared" si="71"/>
        <v>68</v>
      </c>
      <c r="K753" s="94">
        <f t="shared" si="73"/>
        <v>0</v>
      </c>
      <c r="L753" s="94">
        <f t="shared" si="74"/>
        <v>0</v>
      </c>
      <c r="M753" s="92">
        <v>751</v>
      </c>
      <c r="N753" s="93" t="str">
        <f t="shared" si="72"/>
        <v xml:space="preserve"> </v>
      </c>
      <c r="O753" s="94">
        <f>IF(N753&gt;$N$2,1,IF(C753=C754,1*O754,C753*O754/VLOOKUP(N753,Moeda!A$3:D$99,4,1)))</f>
        <v>1</v>
      </c>
    </row>
    <row r="754" spans="1:15" ht="20.100000000000001" customHeight="1" x14ac:dyDescent="0.2">
      <c r="A754" s="95">
        <v>46966</v>
      </c>
      <c r="B754" s="100">
        <f>VLOOKUP($A754,[2]MENSAIS!$A$3:$G$1000,2,FALSE)</f>
        <v>0</v>
      </c>
      <c r="C754" s="101">
        <f>VLOOKUP($A754,[2]MENSAIS!$A$3:$G$1000,3,FALSE)</f>
        <v>1</v>
      </c>
      <c r="D754" s="100">
        <f>VLOOKUP($A754,[2]MENSAIS!$A$3:$G$1000,4,FALSE)</f>
        <v>1</v>
      </c>
      <c r="E754" s="101">
        <f>VLOOKUP($A754,[2]MENSAIS!$A$3:$G$1000,5,FALSE)</f>
        <v>1</v>
      </c>
      <c r="F754" s="96">
        <f>VLOOKUP(A754,[2]MENSAIS!$A$2:$F$999,6,FALSE)</f>
        <v>0</v>
      </c>
      <c r="G754" s="93">
        <f t="shared" si="70"/>
        <v>46966</v>
      </c>
      <c r="H754" s="89">
        <f>VLOOKUP($A754,[2]MENSAIS!$A$3:$M$1000,8,FALSE)</f>
        <v>0</v>
      </c>
      <c r="I754" s="90">
        <f>VLOOKUP($A754,[2]MENSAIS!$A$3:$M$1000,9,FALSE)</f>
        <v>0</v>
      </c>
      <c r="J754" s="58">
        <f t="shared" si="71"/>
        <v>69</v>
      </c>
      <c r="K754" s="94">
        <f t="shared" si="73"/>
        <v>0</v>
      </c>
      <c r="L754" s="94">
        <f t="shared" si="74"/>
        <v>0</v>
      </c>
      <c r="M754" s="92">
        <v>752</v>
      </c>
      <c r="N754" s="93" t="str">
        <f t="shared" si="72"/>
        <v xml:space="preserve"> </v>
      </c>
      <c r="O754" s="94">
        <f>IF(N754&gt;$N$2,1,IF(C754=C755,1*O755,C754*O755/VLOOKUP(N754,Moeda!A$3:D$99,4,1)))</f>
        <v>1</v>
      </c>
    </row>
    <row r="755" spans="1:15" ht="20.100000000000001" customHeight="1" x14ac:dyDescent="0.2">
      <c r="A755" s="95">
        <v>46997</v>
      </c>
      <c r="B755" s="100">
        <f>VLOOKUP($A755,[2]MENSAIS!$A$3:$G$1000,2,FALSE)</f>
        <v>0</v>
      </c>
      <c r="C755" s="101">
        <f>VLOOKUP($A755,[2]MENSAIS!$A$3:$G$1000,3,FALSE)</f>
        <v>1</v>
      </c>
      <c r="D755" s="100">
        <f>VLOOKUP($A755,[2]MENSAIS!$A$3:$G$1000,4,FALSE)</f>
        <v>1</v>
      </c>
      <c r="E755" s="101">
        <f>VLOOKUP($A755,[2]MENSAIS!$A$3:$G$1000,5,FALSE)</f>
        <v>1</v>
      </c>
      <c r="F755" s="96">
        <f>VLOOKUP(A755,[2]MENSAIS!$A$2:$F$999,6,FALSE)</f>
        <v>0</v>
      </c>
      <c r="G755" s="93">
        <f t="shared" si="70"/>
        <v>46997</v>
      </c>
      <c r="H755" s="89">
        <f>VLOOKUP($A755,[2]MENSAIS!$A$3:$M$1000,8,FALSE)</f>
        <v>0</v>
      </c>
      <c r="I755" s="90">
        <f>VLOOKUP($A755,[2]MENSAIS!$A$3:$M$1000,9,FALSE)</f>
        <v>0</v>
      </c>
      <c r="J755" s="58">
        <f t="shared" si="71"/>
        <v>70</v>
      </c>
      <c r="K755" s="94">
        <f t="shared" si="73"/>
        <v>0</v>
      </c>
      <c r="L755" s="94">
        <f t="shared" si="74"/>
        <v>0</v>
      </c>
      <c r="M755" s="92">
        <v>753</v>
      </c>
      <c r="N755" s="93" t="str">
        <f t="shared" si="72"/>
        <v xml:space="preserve"> </v>
      </c>
      <c r="O755" s="94">
        <f>IF(N755&gt;$N$2,1,IF(C755=C756,1*O756,C755*O756/VLOOKUP(N755,Moeda!A$3:D$99,4,1)))</f>
        <v>1</v>
      </c>
    </row>
    <row r="756" spans="1:15" ht="20.100000000000001" customHeight="1" x14ac:dyDescent="0.2">
      <c r="A756" s="95">
        <v>47027</v>
      </c>
      <c r="B756" s="100">
        <f>VLOOKUP($A756,[2]MENSAIS!$A$3:$G$1000,2,FALSE)</f>
        <v>0</v>
      </c>
      <c r="C756" s="101">
        <f>VLOOKUP($A756,[2]MENSAIS!$A$3:$G$1000,3,FALSE)</f>
        <v>1</v>
      </c>
      <c r="D756" s="100">
        <f>VLOOKUP($A756,[2]MENSAIS!$A$3:$G$1000,4,FALSE)</f>
        <v>1</v>
      </c>
      <c r="E756" s="101">
        <f>VLOOKUP($A756,[2]MENSAIS!$A$3:$G$1000,5,FALSE)</f>
        <v>1</v>
      </c>
      <c r="F756" s="96">
        <f>VLOOKUP(A756,[2]MENSAIS!$A$2:$F$999,6,FALSE)</f>
        <v>0</v>
      </c>
      <c r="G756" s="93">
        <f t="shared" si="70"/>
        <v>47027</v>
      </c>
      <c r="H756" s="89">
        <f>VLOOKUP($A756,[2]MENSAIS!$A$3:$M$1000,8,FALSE)</f>
        <v>0</v>
      </c>
      <c r="I756" s="90">
        <f>VLOOKUP($A756,[2]MENSAIS!$A$3:$M$1000,9,FALSE)</f>
        <v>0</v>
      </c>
      <c r="J756" s="58">
        <f t="shared" si="71"/>
        <v>71</v>
      </c>
      <c r="K756" s="94">
        <f t="shared" si="73"/>
        <v>0</v>
      </c>
      <c r="L756" s="94">
        <f t="shared" si="74"/>
        <v>0</v>
      </c>
      <c r="M756" s="92">
        <v>754</v>
      </c>
      <c r="N756" s="93" t="str">
        <f t="shared" si="72"/>
        <v xml:space="preserve"> </v>
      </c>
      <c r="O756" s="94">
        <f>IF(N756&gt;$N$2,1,IF(C756=C757,1*O757,C756*O757/VLOOKUP(N756,Moeda!A$3:D$99,4,1)))</f>
        <v>1</v>
      </c>
    </row>
    <row r="757" spans="1:15" ht="20.100000000000001" customHeight="1" x14ac:dyDescent="0.2">
      <c r="A757" s="95">
        <v>47058</v>
      </c>
      <c r="B757" s="100">
        <f>VLOOKUP($A757,[2]MENSAIS!$A$3:$G$1000,2,FALSE)</f>
        <v>0</v>
      </c>
      <c r="C757" s="101">
        <f>VLOOKUP($A757,[2]MENSAIS!$A$3:$G$1000,3,FALSE)</f>
        <v>1</v>
      </c>
      <c r="D757" s="100">
        <f>VLOOKUP($A757,[2]MENSAIS!$A$3:$G$1000,4,FALSE)</f>
        <v>1</v>
      </c>
      <c r="E757" s="101">
        <f>VLOOKUP($A757,[2]MENSAIS!$A$3:$G$1000,5,FALSE)</f>
        <v>1</v>
      </c>
      <c r="F757" s="96">
        <f>VLOOKUP(A757,[2]MENSAIS!$A$2:$F$999,6,FALSE)</f>
        <v>0</v>
      </c>
      <c r="G757" s="93">
        <f t="shared" si="70"/>
        <v>47058</v>
      </c>
      <c r="H757" s="89">
        <f>VLOOKUP($A757,[2]MENSAIS!$A$3:$M$1000,8,FALSE)</f>
        <v>0</v>
      </c>
      <c r="I757" s="90">
        <f>VLOOKUP($A757,[2]MENSAIS!$A$3:$M$1000,9,FALSE)</f>
        <v>0</v>
      </c>
      <c r="J757" s="58">
        <f t="shared" si="71"/>
        <v>72</v>
      </c>
      <c r="K757" s="94">
        <f t="shared" si="73"/>
        <v>0</v>
      </c>
      <c r="L757" s="94">
        <f t="shared" si="74"/>
        <v>0</v>
      </c>
      <c r="M757" s="92">
        <v>755</v>
      </c>
      <c r="N757" s="93" t="str">
        <f t="shared" si="72"/>
        <v xml:space="preserve"> </v>
      </c>
      <c r="O757" s="94">
        <f>IF(N757&gt;$N$2,1,IF(C757=C758,1*O758,C757*O758/VLOOKUP(N757,Moeda!A$3:D$99,4,1)))</f>
        <v>1</v>
      </c>
    </row>
    <row r="758" spans="1:15" ht="20.100000000000001" customHeight="1" x14ac:dyDescent="0.2">
      <c r="A758" s="95">
        <v>47088</v>
      </c>
      <c r="B758" s="100">
        <f>VLOOKUP($A758,[2]MENSAIS!$A$3:$G$1000,2,FALSE)</f>
        <v>0</v>
      </c>
      <c r="C758" s="101">
        <f>VLOOKUP($A758,[2]MENSAIS!$A$3:$G$1000,3,FALSE)</f>
        <v>1</v>
      </c>
      <c r="D758" s="100">
        <f>VLOOKUP($A758,[2]MENSAIS!$A$3:$G$1000,4,FALSE)</f>
        <v>1</v>
      </c>
      <c r="E758" s="101">
        <f>VLOOKUP($A758,[2]MENSAIS!$A$3:$G$1000,5,FALSE)</f>
        <v>1</v>
      </c>
      <c r="F758" s="96">
        <f>VLOOKUP(A758,[2]MENSAIS!$A$2:$F$999,6,FALSE)</f>
        <v>0</v>
      </c>
      <c r="G758" s="93">
        <f t="shared" si="70"/>
        <v>47088</v>
      </c>
      <c r="H758" s="89">
        <f>VLOOKUP($A758,[2]MENSAIS!$A$3:$M$1000,8,FALSE)</f>
        <v>0</v>
      </c>
      <c r="I758" s="90">
        <f>VLOOKUP($A758,[2]MENSAIS!$A$3:$M$1000,9,FALSE)</f>
        <v>0</v>
      </c>
      <c r="J758" s="58">
        <f t="shared" si="71"/>
        <v>73</v>
      </c>
      <c r="K758" s="94">
        <f t="shared" si="73"/>
        <v>0</v>
      </c>
      <c r="L758" s="94">
        <f t="shared" si="74"/>
        <v>0</v>
      </c>
      <c r="M758" s="92">
        <v>756</v>
      </c>
      <c r="N758" s="93" t="str">
        <f t="shared" si="72"/>
        <v xml:space="preserve"> </v>
      </c>
      <c r="O758" s="94">
        <f>IF(N758&gt;$N$2,1,IF(C758=C759,1*O759,C758*O759/VLOOKUP(N758,Moeda!A$3:D$99,4,1)))</f>
        <v>1</v>
      </c>
    </row>
    <row r="759" spans="1:15" ht="20.100000000000001" customHeight="1" x14ac:dyDescent="0.2">
      <c r="A759" s="95">
        <v>47119</v>
      </c>
      <c r="B759" s="100">
        <f>VLOOKUP($A759,[2]MENSAIS!$A$3:$G$1000,2,FALSE)</f>
        <v>0</v>
      </c>
      <c r="C759" s="101">
        <f>VLOOKUP($A759,[2]MENSAIS!$A$3:$G$1000,3,FALSE)</f>
        <v>1</v>
      </c>
      <c r="D759" s="100">
        <f>VLOOKUP($A759,[2]MENSAIS!$A$3:$G$1000,4,FALSE)</f>
        <v>1</v>
      </c>
      <c r="E759" s="101">
        <f>VLOOKUP($A759,[2]MENSAIS!$A$3:$G$1000,5,FALSE)</f>
        <v>1</v>
      </c>
      <c r="F759" s="96">
        <f>VLOOKUP(A759,[2]MENSAIS!$A$2:$F$999,6,FALSE)</f>
        <v>0</v>
      </c>
      <c r="G759" s="93">
        <f t="shared" si="70"/>
        <v>47119</v>
      </c>
      <c r="H759" s="89">
        <f>VLOOKUP($A759,[2]MENSAIS!$A$3:$M$1000,8,FALSE)</f>
        <v>0</v>
      </c>
      <c r="I759" s="90">
        <f>VLOOKUP($A759,[2]MENSAIS!$A$3:$M$1000,9,FALSE)</f>
        <v>0</v>
      </c>
      <c r="J759" s="58">
        <f t="shared" si="71"/>
        <v>74</v>
      </c>
      <c r="K759" s="94">
        <f t="shared" si="73"/>
        <v>0</v>
      </c>
      <c r="L759" s="94">
        <f t="shared" si="74"/>
        <v>0</v>
      </c>
      <c r="M759" s="92">
        <v>757</v>
      </c>
      <c r="N759" s="93" t="str">
        <f t="shared" si="72"/>
        <v xml:space="preserve"> </v>
      </c>
      <c r="O759" s="94">
        <f>IF(N759&gt;$N$2,1,IF(C759=C760,1*O760,C759*O760/VLOOKUP(N759,Moeda!A$3:D$99,4,1)))</f>
        <v>1</v>
      </c>
    </row>
    <row r="760" spans="1:15" ht="20.100000000000001" customHeight="1" x14ac:dyDescent="0.2">
      <c r="A760" s="95">
        <v>47150</v>
      </c>
      <c r="B760" s="100">
        <f>VLOOKUP($A760,[2]MENSAIS!$A$3:$G$1000,2,FALSE)</f>
        <v>0</v>
      </c>
      <c r="C760" s="101">
        <f>VLOOKUP($A760,[2]MENSAIS!$A$3:$G$1000,3,FALSE)</f>
        <v>1</v>
      </c>
      <c r="D760" s="100">
        <f>VLOOKUP($A760,[2]MENSAIS!$A$3:$G$1000,4,FALSE)</f>
        <v>1</v>
      </c>
      <c r="E760" s="101">
        <f>VLOOKUP($A760,[2]MENSAIS!$A$3:$G$1000,5,FALSE)</f>
        <v>1</v>
      </c>
      <c r="F760" s="96">
        <f>VLOOKUP(A760,[2]MENSAIS!$A$2:$F$999,6,FALSE)</f>
        <v>0</v>
      </c>
      <c r="G760" s="93">
        <f t="shared" si="70"/>
        <v>47150</v>
      </c>
      <c r="H760" s="89">
        <f>VLOOKUP($A760,[2]MENSAIS!$A$3:$M$1000,8,FALSE)</f>
        <v>0</v>
      </c>
      <c r="I760" s="90">
        <f>VLOOKUP($A760,[2]MENSAIS!$A$3:$M$1000,9,FALSE)</f>
        <v>0</v>
      </c>
      <c r="J760" s="58">
        <f t="shared" si="71"/>
        <v>75</v>
      </c>
      <c r="K760" s="94">
        <f t="shared" si="73"/>
        <v>0</v>
      </c>
      <c r="L760" s="94">
        <f t="shared" si="74"/>
        <v>0</v>
      </c>
      <c r="M760" s="92">
        <v>758</v>
      </c>
      <c r="N760" s="93" t="str">
        <f t="shared" si="72"/>
        <v xml:space="preserve"> </v>
      </c>
      <c r="O760" s="94">
        <f>IF(N760&gt;$N$2,1,IF(C760=C761,1*O761,C760*O761/VLOOKUP(N760,Moeda!A$3:D$99,4,1)))</f>
        <v>1</v>
      </c>
    </row>
    <row r="761" spans="1:15" ht="20.100000000000001" customHeight="1" x14ac:dyDescent="0.2">
      <c r="A761" s="95">
        <v>47178</v>
      </c>
      <c r="B761" s="100">
        <f>VLOOKUP($A761,[2]MENSAIS!$A$3:$G$1000,2,FALSE)</f>
        <v>0</v>
      </c>
      <c r="C761" s="101">
        <f>VLOOKUP($A761,[2]MENSAIS!$A$3:$G$1000,3,FALSE)</f>
        <v>1</v>
      </c>
      <c r="D761" s="100">
        <f>VLOOKUP($A761,[2]MENSAIS!$A$3:$G$1000,4,FALSE)</f>
        <v>1</v>
      </c>
      <c r="E761" s="101">
        <f>VLOOKUP($A761,[2]MENSAIS!$A$3:$G$1000,5,FALSE)</f>
        <v>1</v>
      </c>
      <c r="F761" s="96">
        <f>VLOOKUP(A761,[2]MENSAIS!$A$2:$F$999,6,FALSE)</f>
        <v>0</v>
      </c>
      <c r="G761" s="93">
        <f t="shared" si="70"/>
        <v>47178</v>
      </c>
      <c r="H761" s="89">
        <f>VLOOKUP($A761,[2]MENSAIS!$A$3:$M$1000,8,FALSE)</f>
        <v>0</v>
      </c>
      <c r="I761" s="90">
        <f>VLOOKUP($A761,[2]MENSAIS!$A$3:$M$1000,9,FALSE)</f>
        <v>0</v>
      </c>
      <c r="J761" s="58">
        <f t="shared" si="71"/>
        <v>76</v>
      </c>
      <c r="K761" s="94">
        <f t="shared" si="73"/>
        <v>0</v>
      </c>
      <c r="L761" s="94">
        <f t="shared" si="74"/>
        <v>0</v>
      </c>
      <c r="M761" s="92">
        <v>759</v>
      </c>
      <c r="N761" s="93" t="str">
        <f t="shared" si="72"/>
        <v xml:space="preserve"> </v>
      </c>
      <c r="O761" s="94">
        <f>IF(N761&gt;$N$2,1,IF(C761=C762,1*O762,C761*O762/VLOOKUP(N761,Moeda!A$3:D$99,4,1)))</f>
        <v>1</v>
      </c>
    </row>
    <row r="762" spans="1:15" ht="20.100000000000001" customHeight="1" x14ac:dyDescent="0.2">
      <c r="A762" s="95">
        <v>47209</v>
      </c>
      <c r="B762" s="100">
        <f>VLOOKUP($A762,[2]MENSAIS!$A$3:$G$1000,2,FALSE)</f>
        <v>0</v>
      </c>
      <c r="C762" s="101">
        <f>VLOOKUP($A762,[2]MENSAIS!$A$3:$G$1000,3,FALSE)</f>
        <v>1</v>
      </c>
      <c r="D762" s="100">
        <f>VLOOKUP($A762,[2]MENSAIS!$A$3:$G$1000,4,FALSE)</f>
        <v>1</v>
      </c>
      <c r="E762" s="101">
        <f>VLOOKUP($A762,[2]MENSAIS!$A$3:$G$1000,5,FALSE)</f>
        <v>1</v>
      </c>
      <c r="F762" s="96">
        <f>VLOOKUP(A762,[2]MENSAIS!$A$2:$F$999,6,FALSE)</f>
        <v>0</v>
      </c>
      <c r="G762" s="93">
        <f t="shared" si="70"/>
        <v>47209</v>
      </c>
      <c r="H762" s="89">
        <f>VLOOKUP($A762,[2]MENSAIS!$A$3:$M$1000,8,FALSE)</f>
        <v>0</v>
      </c>
      <c r="I762" s="90">
        <f>VLOOKUP($A762,[2]MENSAIS!$A$3:$M$1000,9,FALSE)</f>
        <v>0</v>
      </c>
      <c r="J762" s="58">
        <f t="shared" si="71"/>
        <v>77</v>
      </c>
      <c r="K762" s="94">
        <f t="shared" si="73"/>
        <v>0</v>
      </c>
      <c r="L762" s="94">
        <f t="shared" si="74"/>
        <v>0</v>
      </c>
      <c r="M762" s="92">
        <v>760</v>
      </c>
      <c r="N762" s="93" t="str">
        <f t="shared" si="72"/>
        <v xml:space="preserve"> </v>
      </c>
      <c r="O762" s="94">
        <f>IF(N762&gt;$N$2,1,IF(C762=C763,1*O763,C762*O763/VLOOKUP(N762,Moeda!A$3:D$99,4,1)))</f>
        <v>1</v>
      </c>
    </row>
    <row r="763" spans="1:15" ht="20.100000000000001" customHeight="1" x14ac:dyDescent="0.2">
      <c r="A763" s="95">
        <v>47239</v>
      </c>
      <c r="B763" s="100">
        <f>VLOOKUP($A763,[2]MENSAIS!$A$3:$G$1000,2,FALSE)</f>
        <v>0</v>
      </c>
      <c r="C763" s="101">
        <f>VLOOKUP($A763,[2]MENSAIS!$A$3:$G$1000,3,FALSE)</f>
        <v>1</v>
      </c>
      <c r="D763" s="100">
        <f>VLOOKUP($A763,[2]MENSAIS!$A$3:$G$1000,4,FALSE)</f>
        <v>1</v>
      </c>
      <c r="E763" s="101">
        <f>VLOOKUP($A763,[2]MENSAIS!$A$3:$G$1000,5,FALSE)</f>
        <v>1</v>
      </c>
      <c r="F763" s="96">
        <f>VLOOKUP(A763,[2]MENSAIS!$A$2:$F$999,6,FALSE)</f>
        <v>0</v>
      </c>
      <c r="G763" s="93">
        <f t="shared" si="70"/>
        <v>47239</v>
      </c>
      <c r="H763" s="89">
        <f>VLOOKUP($A763,[2]MENSAIS!$A$3:$M$1000,8,FALSE)</f>
        <v>0</v>
      </c>
      <c r="I763" s="90">
        <f>VLOOKUP($A763,[2]MENSAIS!$A$3:$M$1000,9,FALSE)</f>
        <v>0</v>
      </c>
      <c r="J763" s="58">
        <f t="shared" si="71"/>
        <v>78</v>
      </c>
      <c r="K763" s="94">
        <f t="shared" si="73"/>
        <v>0</v>
      </c>
      <c r="L763" s="94">
        <f t="shared" si="74"/>
        <v>0</v>
      </c>
      <c r="M763" s="92">
        <v>761</v>
      </c>
      <c r="N763" s="93" t="str">
        <f t="shared" si="72"/>
        <v xml:space="preserve"> </v>
      </c>
      <c r="O763" s="94">
        <f>IF(N763&gt;$N$2,1,IF(C763=C764,1*O764,C763*O764/VLOOKUP(N763,Moeda!A$3:D$99,4,1)))</f>
        <v>1</v>
      </c>
    </row>
    <row r="764" spans="1:15" ht="20.100000000000001" customHeight="1" x14ac:dyDescent="0.2">
      <c r="A764" s="95">
        <v>47270</v>
      </c>
      <c r="B764" s="100">
        <f>VLOOKUP($A764,[2]MENSAIS!$A$3:$G$1000,2,FALSE)</f>
        <v>0</v>
      </c>
      <c r="C764" s="101">
        <f>VLOOKUP($A764,[2]MENSAIS!$A$3:$G$1000,3,FALSE)</f>
        <v>1</v>
      </c>
      <c r="D764" s="100">
        <f>VLOOKUP($A764,[2]MENSAIS!$A$3:$G$1000,4,FALSE)</f>
        <v>1</v>
      </c>
      <c r="E764" s="101">
        <f>VLOOKUP($A764,[2]MENSAIS!$A$3:$G$1000,5,FALSE)</f>
        <v>1</v>
      </c>
      <c r="F764" s="96">
        <f>VLOOKUP(A764,[2]MENSAIS!$A$2:$F$999,6,FALSE)</f>
        <v>0</v>
      </c>
      <c r="G764" s="93">
        <f t="shared" si="70"/>
        <v>47270</v>
      </c>
      <c r="H764" s="89">
        <f>VLOOKUP($A764,[2]MENSAIS!$A$3:$M$1000,8,FALSE)</f>
        <v>0</v>
      </c>
      <c r="I764" s="90">
        <f>VLOOKUP($A764,[2]MENSAIS!$A$3:$M$1000,9,FALSE)</f>
        <v>0</v>
      </c>
      <c r="J764" s="58">
        <f t="shared" si="71"/>
        <v>79</v>
      </c>
      <c r="K764" s="94">
        <f t="shared" si="73"/>
        <v>0</v>
      </c>
      <c r="L764" s="94">
        <f t="shared" si="74"/>
        <v>0</v>
      </c>
      <c r="M764" s="92">
        <v>762</v>
      </c>
      <c r="N764" s="93" t="str">
        <f t="shared" si="72"/>
        <v xml:space="preserve"> </v>
      </c>
      <c r="O764" s="94">
        <f>IF(N764&gt;$N$2,1,IF(C764=C765,1*O765,C764*O765/VLOOKUP(N764,Moeda!A$3:D$99,4,1)))</f>
        <v>1</v>
      </c>
    </row>
    <row r="765" spans="1:15" ht="20.100000000000001" customHeight="1" x14ac:dyDescent="0.2">
      <c r="A765" s="95">
        <v>47300</v>
      </c>
      <c r="B765" s="100">
        <f>VLOOKUP($A765,[2]MENSAIS!$A$3:$G$1000,2,FALSE)</f>
        <v>0</v>
      </c>
      <c r="C765" s="101">
        <f>VLOOKUP($A765,[2]MENSAIS!$A$3:$G$1000,3,FALSE)</f>
        <v>1</v>
      </c>
      <c r="D765" s="100">
        <f>VLOOKUP($A765,[2]MENSAIS!$A$3:$G$1000,4,FALSE)</f>
        <v>1</v>
      </c>
      <c r="E765" s="101">
        <f>VLOOKUP($A765,[2]MENSAIS!$A$3:$G$1000,5,FALSE)</f>
        <v>1</v>
      </c>
      <c r="F765" s="96">
        <f>VLOOKUP(A765,[2]MENSAIS!$A$2:$F$999,6,FALSE)</f>
        <v>0</v>
      </c>
      <c r="G765" s="93">
        <f t="shared" si="70"/>
        <v>47300</v>
      </c>
      <c r="H765" s="89">
        <f>VLOOKUP($A765,[2]MENSAIS!$A$3:$M$1000,8,FALSE)</f>
        <v>0</v>
      </c>
      <c r="I765" s="90">
        <f>VLOOKUP($A765,[2]MENSAIS!$A$3:$M$1000,9,FALSE)</f>
        <v>0</v>
      </c>
      <c r="J765" s="58">
        <f t="shared" si="71"/>
        <v>80</v>
      </c>
      <c r="K765" s="94">
        <f t="shared" si="73"/>
        <v>0</v>
      </c>
      <c r="L765" s="94">
        <f t="shared" si="74"/>
        <v>0</v>
      </c>
      <c r="M765" s="92">
        <v>763</v>
      </c>
      <c r="N765" s="93" t="str">
        <f t="shared" si="72"/>
        <v xml:space="preserve"> </v>
      </c>
      <c r="O765" s="94">
        <f>IF(N765&gt;$N$2,1,IF(C765=C766,1*O766,C765*O766/VLOOKUP(N765,Moeda!A$3:D$99,4,1)))</f>
        <v>1</v>
      </c>
    </row>
    <row r="766" spans="1:15" ht="20.100000000000001" customHeight="1" x14ac:dyDescent="0.2">
      <c r="A766" s="95">
        <v>47331</v>
      </c>
      <c r="B766" s="100">
        <f>VLOOKUP($A766,[2]MENSAIS!$A$3:$G$1000,2,FALSE)</f>
        <v>0</v>
      </c>
      <c r="C766" s="101">
        <f>VLOOKUP($A766,[2]MENSAIS!$A$3:$G$1000,3,FALSE)</f>
        <v>1</v>
      </c>
      <c r="D766" s="100">
        <f>VLOOKUP($A766,[2]MENSAIS!$A$3:$G$1000,4,FALSE)</f>
        <v>1</v>
      </c>
      <c r="E766" s="101">
        <f>VLOOKUP($A766,[2]MENSAIS!$A$3:$G$1000,5,FALSE)</f>
        <v>1</v>
      </c>
      <c r="F766" s="96">
        <f>VLOOKUP(A766,[2]MENSAIS!$A$2:$F$999,6,FALSE)</f>
        <v>0</v>
      </c>
      <c r="G766" s="93">
        <f t="shared" si="70"/>
        <v>47331</v>
      </c>
      <c r="H766" s="89">
        <f>VLOOKUP($A766,[2]MENSAIS!$A$3:$M$1000,8,FALSE)</f>
        <v>0</v>
      </c>
      <c r="I766" s="90">
        <f>VLOOKUP($A766,[2]MENSAIS!$A$3:$M$1000,9,FALSE)</f>
        <v>0</v>
      </c>
      <c r="J766" s="58">
        <f t="shared" si="71"/>
        <v>81</v>
      </c>
      <c r="K766" s="94">
        <f t="shared" si="73"/>
        <v>0</v>
      </c>
      <c r="L766" s="94">
        <f t="shared" si="74"/>
        <v>0</v>
      </c>
      <c r="M766" s="92">
        <v>764</v>
      </c>
      <c r="N766" s="93" t="str">
        <f t="shared" si="72"/>
        <v xml:space="preserve"> </v>
      </c>
      <c r="O766" s="94">
        <f>IF(N766&gt;$N$2,1,IF(C766=C767,1*O767,C766*O767/VLOOKUP(N766,Moeda!A$3:D$99,4,1)))</f>
        <v>1</v>
      </c>
    </row>
    <row r="767" spans="1:15" ht="20.100000000000001" customHeight="1" x14ac:dyDescent="0.2">
      <c r="A767" s="95">
        <v>47362</v>
      </c>
      <c r="B767" s="100">
        <f>VLOOKUP($A767,[2]MENSAIS!$A$3:$G$1000,2,FALSE)</f>
        <v>0</v>
      </c>
      <c r="C767" s="101">
        <f>VLOOKUP($A767,[2]MENSAIS!$A$3:$G$1000,3,FALSE)</f>
        <v>1</v>
      </c>
      <c r="D767" s="100">
        <f>VLOOKUP($A767,[2]MENSAIS!$A$3:$G$1000,4,FALSE)</f>
        <v>1</v>
      </c>
      <c r="E767" s="101">
        <f>VLOOKUP($A767,[2]MENSAIS!$A$3:$G$1000,5,FALSE)</f>
        <v>1</v>
      </c>
      <c r="F767" s="96">
        <f>VLOOKUP(A767,[2]MENSAIS!$A$2:$F$999,6,FALSE)</f>
        <v>0</v>
      </c>
      <c r="G767" s="93">
        <f t="shared" si="70"/>
        <v>47362</v>
      </c>
      <c r="H767" s="89">
        <f>VLOOKUP($A767,[2]MENSAIS!$A$3:$M$1000,8,FALSE)</f>
        <v>0</v>
      </c>
      <c r="I767" s="90">
        <f>VLOOKUP($A767,[2]MENSAIS!$A$3:$M$1000,9,FALSE)</f>
        <v>0</v>
      </c>
      <c r="J767" s="58">
        <f t="shared" si="71"/>
        <v>82</v>
      </c>
      <c r="K767" s="94">
        <f t="shared" si="73"/>
        <v>0</v>
      </c>
      <c r="L767" s="94">
        <f t="shared" si="74"/>
        <v>0</v>
      </c>
      <c r="M767" s="92">
        <v>765</v>
      </c>
      <c r="N767" s="93" t="str">
        <f t="shared" si="72"/>
        <v xml:space="preserve"> </v>
      </c>
      <c r="O767" s="94">
        <f>IF(N767&gt;$N$2,1,IF(C767=C768,1*O768,C767*O768/VLOOKUP(N767,Moeda!A$3:D$99,4,1)))</f>
        <v>1</v>
      </c>
    </row>
    <row r="768" spans="1:15" ht="20.100000000000001" customHeight="1" x14ac:dyDescent="0.2">
      <c r="A768" s="95">
        <v>47392</v>
      </c>
      <c r="B768" s="100">
        <f>VLOOKUP($A768,[2]MENSAIS!$A$3:$G$1000,2,FALSE)</f>
        <v>0</v>
      </c>
      <c r="C768" s="101">
        <f>VLOOKUP($A768,[2]MENSAIS!$A$3:$G$1000,3,FALSE)</f>
        <v>1</v>
      </c>
      <c r="D768" s="100">
        <f>VLOOKUP($A768,[2]MENSAIS!$A$3:$G$1000,4,FALSE)</f>
        <v>1</v>
      </c>
      <c r="E768" s="101">
        <f>VLOOKUP($A768,[2]MENSAIS!$A$3:$G$1000,5,FALSE)</f>
        <v>1</v>
      </c>
      <c r="F768" s="96">
        <f>VLOOKUP(A768,[2]MENSAIS!$A$2:$F$999,6,FALSE)</f>
        <v>0</v>
      </c>
      <c r="G768" s="93">
        <f t="shared" si="70"/>
        <v>47392</v>
      </c>
      <c r="H768" s="89">
        <f>VLOOKUP($A768,[2]MENSAIS!$A$3:$M$1000,8,FALSE)</f>
        <v>0</v>
      </c>
      <c r="I768" s="90">
        <f>VLOOKUP($A768,[2]MENSAIS!$A$3:$M$1000,9,FALSE)</f>
        <v>0</v>
      </c>
      <c r="J768" s="58">
        <f t="shared" si="71"/>
        <v>83</v>
      </c>
      <c r="K768" s="94">
        <f t="shared" si="73"/>
        <v>0</v>
      </c>
      <c r="L768" s="94">
        <f t="shared" si="74"/>
        <v>0</v>
      </c>
      <c r="M768" s="92">
        <v>766</v>
      </c>
      <c r="N768" s="93" t="str">
        <f t="shared" si="72"/>
        <v xml:space="preserve"> </v>
      </c>
      <c r="O768" s="94">
        <f>IF(N768&gt;$N$2,1,IF(C768=C769,1*O769,C768*O769/VLOOKUP(N768,Moeda!A$3:D$99,4,1)))</f>
        <v>1</v>
      </c>
    </row>
    <row r="769" spans="1:15" ht="20.100000000000001" customHeight="1" x14ac:dyDescent="0.2">
      <c r="A769" s="95">
        <v>47423</v>
      </c>
      <c r="B769" s="100">
        <f>VLOOKUP($A769,[2]MENSAIS!$A$3:$G$1000,2,FALSE)</f>
        <v>0</v>
      </c>
      <c r="C769" s="101">
        <f>VLOOKUP($A769,[2]MENSAIS!$A$3:$G$1000,3,FALSE)</f>
        <v>1</v>
      </c>
      <c r="D769" s="100">
        <f>VLOOKUP($A769,[2]MENSAIS!$A$3:$G$1000,4,FALSE)</f>
        <v>1</v>
      </c>
      <c r="E769" s="101">
        <f>VLOOKUP($A769,[2]MENSAIS!$A$3:$G$1000,5,FALSE)</f>
        <v>1</v>
      </c>
      <c r="F769" s="96">
        <f>VLOOKUP(A769,[2]MENSAIS!$A$2:$F$999,6,FALSE)</f>
        <v>0</v>
      </c>
      <c r="G769" s="93">
        <f t="shared" si="70"/>
        <v>47423</v>
      </c>
      <c r="H769" s="89">
        <f>VLOOKUP($A769,[2]MENSAIS!$A$3:$M$1000,8,FALSE)</f>
        <v>0</v>
      </c>
      <c r="I769" s="90">
        <f>VLOOKUP($A769,[2]MENSAIS!$A$3:$M$1000,9,FALSE)</f>
        <v>0</v>
      </c>
      <c r="J769" s="58">
        <f t="shared" si="71"/>
        <v>84</v>
      </c>
      <c r="K769" s="94">
        <f t="shared" si="73"/>
        <v>0</v>
      </c>
      <c r="L769" s="94">
        <f t="shared" si="74"/>
        <v>0</v>
      </c>
      <c r="M769" s="92">
        <v>767</v>
      </c>
      <c r="N769" s="93" t="str">
        <f t="shared" si="72"/>
        <v xml:space="preserve"> </v>
      </c>
      <c r="O769" s="94">
        <f>IF(N769&gt;$N$2,1,IF(C769=C770,1*O770,C769*O770/VLOOKUP(N769,Moeda!A$3:D$99,4,1)))</f>
        <v>1</v>
      </c>
    </row>
    <row r="770" spans="1:15" ht="20.100000000000001" customHeight="1" x14ac:dyDescent="0.2">
      <c r="A770" s="95">
        <v>47453</v>
      </c>
      <c r="B770" s="100">
        <f>VLOOKUP($A770,[2]MENSAIS!$A$3:$G$1000,2,FALSE)</f>
        <v>0</v>
      </c>
      <c r="C770" s="101">
        <f>VLOOKUP($A770,[2]MENSAIS!$A$3:$G$1000,3,FALSE)</f>
        <v>1</v>
      </c>
      <c r="D770" s="100">
        <f>VLOOKUP($A770,[2]MENSAIS!$A$3:$G$1000,4,FALSE)</f>
        <v>1</v>
      </c>
      <c r="E770" s="101">
        <f>VLOOKUP($A770,[2]MENSAIS!$A$3:$G$1000,5,FALSE)</f>
        <v>1</v>
      </c>
      <c r="F770" s="96">
        <f>VLOOKUP(A770,[2]MENSAIS!$A$2:$F$999,6,FALSE)</f>
        <v>0</v>
      </c>
      <c r="G770" s="93">
        <f t="shared" si="70"/>
        <v>47453</v>
      </c>
      <c r="H770" s="89">
        <f>VLOOKUP($A770,[2]MENSAIS!$A$3:$M$1000,8,FALSE)</f>
        <v>0</v>
      </c>
      <c r="I770" s="90">
        <f>VLOOKUP($A770,[2]MENSAIS!$A$3:$M$1000,9,FALSE)</f>
        <v>0</v>
      </c>
      <c r="J770" s="58">
        <f t="shared" si="71"/>
        <v>85</v>
      </c>
      <c r="K770" s="94">
        <f t="shared" si="73"/>
        <v>0</v>
      </c>
      <c r="L770" s="94">
        <f t="shared" si="74"/>
        <v>0</v>
      </c>
      <c r="M770" s="92">
        <v>768</v>
      </c>
      <c r="N770" s="93" t="str">
        <f t="shared" si="72"/>
        <v xml:space="preserve"> </v>
      </c>
      <c r="O770" s="94">
        <f>IF(N770&gt;$N$2,1,IF(C770=C771,1*O771,C770*O771/VLOOKUP(N770,Moeda!A$3:D$99,4,1)))</f>
        <v>1</v>
      </c>
    </row>
    <row r="771" spans="1:15" ht="20.100000000000001" customHeight="1" x14ac:dyDescent="0.2">
      <c r="A771" s="95">
        <v>47484</v>
      </c>
      <c r="B771" s="100">
        <f>VLOOKUP($A771,[2]MENSAIS!$A$3:$G$1000,2,FALSE)</f>
        <v>0</v>
      </c>
      <c r="C771" s="101">
        <f>VLOOKUP($A771,[2]MENSAIS!$A$3:$G$1000,3,FALSE)</f>
        <v>1</v>
      </c>
      <c r="D771" s="100">
        <f>VLOOKUP($A771,[2]MENSAIS!$A$3:$G$1000,4,FALSE)</f>
        <v>1</v>
      </c>
      <c r="E771" s="101">
        <f>VLOOKUP($A771,[2]MENSAIS!$A$3:$G$1000,5,FALSE)</f>
        <v>1</v>
      </c>
      <c r="F771" s="96">
        <f>VLOOKUP(A771,[2]MENSAIS!$A$2:$F$999,6,FALSE)</f>
        <v>0</v>
      </c>
      <c r="G771" s="93">
        <f t="shared" si="70"/>
        <v>47484</v>
      </c>
      <c r="H771" s="89">
        <f>VLOOKUP($A771,[2]MENSAIS!$A$3:$M$1000,8,FALSE)</f>
        <v>0</v>
      </c>
      <c r="I771" s="90">
        <f>VLOOKUP($A771,[2]MENSAIS!$A$3:$M$1000,9,FALSE)</f>
        <v>0</v>
      </c>
      <c r="J771" s="58">
        <f t="shared" si="71"/>
        <v>86</v>
      </c>
      <c r="K771" s="94">
        <f t="shared" si="73"/>
        <v>0</v>
      </c>
      <c r="L771" s="94">
        <f t="shared" si="74"/>
        <v>0</v>
      </c>
      <c r="M771" s="92">
        <v>769</v>
      </c>
      <c r="N771" s="93" t="str">
        <f t="shared" si="72"/>
        <v xml:space="preserve"> </v>
      </c>
      <c r="O771" s="94">
        <f>IF(N771&gt;$N$2,1,IF(C771=C772,1*O772,C771*O772/VLOOKUP(N771,Moeda!A$3:D$99,4,1)))</f>
        <v>1</v>
      </c>
    </row>
    <row r="772" spans="1:15" ht="20.100000000000001" customHeight="1" x14ac:dyDescent="0.2">
      <c r="A772" s="95">
        <v>47515</v>
      </c>
      <c r="B772" s="100">
        <f>VLOOKUP($A772,[2]MENSAIS!$A$3:$G$1000,2,FALSE)</f>
        <v>0</v>
      </c>
      <c r="C772" s="101">
        <f>VLOOKUP($A772,[2]MENSAIS!$A$3:$G$1000,3,FALSE)</f>
        <v>1</v>
      </c>
      <c r="D772" s="100">
        <f>VLOOKUP($A772,[2]MENSAIS!$A$3:$G$1000,4,FALSE)</f>
        <v>1</v>
      </c>
      <c r="E772" s="101">
        <f>VLOOKUP($A772,[2]MENSAIS!$A$3:$G$1000,5,FALSE)</f>
        <v>1</v>
      </c>
      <c r="F772" s="96">
        <f>VLOOKUP(A772,[2]MENSAIS!$A$2:$F$999,6,FALSE)</f>
        <v>0</v>
      </c>
      <c r="G772" s="93">
        <f t="shared" ref="G772:G835" si="75">A772</f>
        <v>47515</v>
      </c>
      <c r="H772" s="89">
        <f>VLOOKUP($A772,[2]MENSAIS!$A$3:$M$1000,8,FALSE)</f>
        <v>0</v>
      </c>
      <c r="I772" s="90">
        <f>VLOOKUP($A772,[2]MENSAIS!$A$3:$M$1000,9,FALSE)</f>
        <v>0</v>
      </c>
      <c r="J772" s="58">
        <f t="shared" si="71"/>
        <v>87</v>
      </c>
      <c r="K772" s="94">
        <f t="shared" si="73"/>
        <v>0</v>
      </c>
      <c r="L772" s="94">
        <f t="shared" si="74"/>
        <v>0</v>
      </c>
      <c r="M772" s="92">
        <v>770</v>
      </c>
      <c r="N772" s="93" t="str">
        <f t="shared" si="72"/>
        <v xml:space="preserve"> </v>
      </c>
      <c r="O772" s="94">
        <f>IF(N772&gt;$N$2,1,IF(C772=C773,1*O773,C772*O773/VLOOKUP(N772,Moeda!A$3:D$99,4,1)))</f>
        <v>1</v>
      </c>
    </row>
    <row r="773" spans="1:15" ht="20.100000000000001" customHeight="1" x14ac:dyDescent="0.2">
      <c r="A773" s="95">
        <v>47543</v>
      </c>
      <c r="B773" s="100">
        <f>VLOOKUP($A773,[2]MENSAIS!$A$3:$G$1000,2,FALSE)</f>
        <v>0</v>
      </c>
      <c r="C773" s="101">
        <f>VLOOKUP($A773,[2]MENSAIS!$A$3:$G$1000,3,FALSE)</f>
        <v>1</v>
      </c>
      <c r="D773" s="100">
        <f>VLOOKUP($A773,[2]MENSAIS!$A$3:$G$1000,4,FALSE)</f>
        <v>1</v>
      </c>
      <c r="E773" s="101">
        <f>VLOOKUP($A773,[2]MENSAIS!$A$3:$G$1000,5,FALSE)</f>
        <v>1</v>
      </c>
      <c r="F773" s="96">
        <f>VLOOKUP(A773,[2]MENSAIS!$A$2:$F$999,6,FALSE)</f>
        <v>0</v>
      </c>
      <c r="G773" s="93">
        <f t="shared" si="75"/>
        <v>47543</v>
      </c>
      <c r="H773" s="89">
        <f>VLOOKUP($A773,[2]MENSAIS!$A$3:$M$1000,8,FALSE)</f>
        <v>0</v>
      </c>
      <c r="I773" s="90">
        <f>VLOOKUP($A773,[2]MENSAIS!$A$3:$M$1000,9,FALSE)</f>
        <v>0</v>
      </c>
      <c r="J773" s="58">
        <f t="shared" si="71"/>
        <v>88</v>
      </c>
      <c r="K773" s="94">
        <f t="shared" si="73"/>
        <v>0</v>
      </c>
      <c r="L773" s="94">
        <f t="shared" si="74"/>
        <v>0</v>
      </c>
      <c r="M773" s="92">
        <v>771</v>
      </c>
      <c r="N773" s="93" t="str">
        <f t="shared" si="72"/>
        <v xml:space="preserve"> </v>
      </c>
      <c r="O773" s="94">
        <f>IF(N773&gt;$N$2,1,IF(C773=C774,1*O774,C773*O774/VLOOKUP(N773,Moeda!A$3:D$99,4,1)))</f>
        <v>1</v>
      </c>
    </row>
    <row r="774" spans="1:15" ht="20.100000000000001" customHeight="1" x14ac:dyDescent="0.2">
      <c r="A774" s="95">
        <v>47574</v>
      </c>
      <c r="B774" s="100">
        <f>VLOOKUP($A774,[2]MENSAIS!$A$3:$G$1000,2,FALSE)</f>
        <v>0</v>
      </c>
      <c r="C774" s="101">
        <f>VLOOKUP($A774,[2]MENSAIS!$A$3:$G$1000,3,FALSE)</f>
        <v>1</v>
      </c>
      <c r="D774" s="100">
        <f>VLOOKUP($A774,[2]MENSAIS!$A$3:$G$1000,4,FALSE)</f>
        <v>1</v>
      </c>
      <c r="E774" s="101">
        <f>VLOOKUP($A774,[2]MENSAIS!$A$3:$G$1000,5,FALSE)</f>
        <v>1</v>
      </c>
      <c r="F774" s="96">
        <f>VLOOKUP(A774,[2]MENSAIS!$A$2:$F$999,6,FALSE)</f>
        <v>0</v>
      </c>
      <c r="G774" s="93">
        <f t="shared" si="75"/>
        <v>47574</v>
      </c>
      <c r="H774" s="89">
        <f>VLOOKUP($A774,[2]MENSAIS!$A$3:$M$1000,8,FALSE)</f>
        <v>0</v>
      </c>
      <c r="I774" s="90">
        <f>VLOOKUP($A774,[2]MENSAIS!$A$3:$M$1000,9,FALSE)</f>
        <v>0</v>
      </c>
      <c r="J774" s="58">
        <f t="shared" si="71"/>
        <v>89</v>
      </c>
      <c r="K774" s="94">
        <f t="shared" si="73"/>
        <v>0</v>
      </c>
      <c r="L774" s="94">
        <f t="shared" si="74"/>
        <v>0</v>
      </c>
      <c r="M774" s="92">
        <v>772</v>
      </c>
      <c r="N774" s="93" t="str">
        <f t="shared" si="72"/>
        <v xml:space="preserve"> </v>
      </c>
      <c r="O774" s="94">
        <f>IF(N774&gt;$N$2,1,IF(C774=C775,1*O775,C774*O775/VLOOKUP(N774,Moeda!A$3:D$99,4,1)))</f>
        <v>1</v>
      </c>
    </row>
    <row r="775" spans="1:15" ht="20.100000000000001" customHeight="1" x14ac:dyDescent="0.2">
      <c r="A775" s="95">
        <v>47604</v>
      </c>
      <c r="B775" s="100">
        <f>VLOOKUP($A775,[2]MENSAIS!$A$3:$G$1000,2,FALSE)</f>
        <v>0</v>
      </c>
      <c r="C775" s="101">
        <f>VLOOKUP($A775,[2]MENSAIS!$A$3:$G$1000,3,FALSE)</f>
        <v>1</v>
      </c>
      <c r="D775" s="100">
        <f>VLOOKUP($A775,[2]MENSAIS!$A$3:$G$1000,4,FALSE)</f>
        <v>1</v>
      </c>
      <c r="E775" s="101">
        <f>VLOOKUP($A775,[2]MENSAIS!$A$3:$G$1000,5,FALSE)</f>
        <v>1</v>
      </c>
      <c r="F775" s="96">
        <f>VLOOKUP(A775,[2]MENSAIS!$A$2:$F$999,6,FALSE)</f>
        <v>0</v>
      </c>
      <c r="G775" s="93">
        <f t="shared" si="75"/>
        <v>47604</v>
      </c>
      <c r="H775" s="89">
        <f>VLOOKUP($A775,[2]MENSAIS!$A$3:$M$1000,8,FALSE)</f>
        <v>0</v>
      </c>
      <c r="I775" s="90">
        <f>VLOOKUP($A775,[2]MENSAIS!$A$3:$M$1000,9,FALSE)</f>
        <v>0</v>
      </c>
      <c r="J775" s="58">
        <f t="shared" si="71"/>
        <v>90</v>
      </c>
      <c r="K775" s="94">
        <f t="shared" si="73"/>
        <v>0</v>
      </c>
      <c r="L775" s="94">
        <f t="shared" si="74"/>
        <v>0</v>
      </c>
      <c r="M775" s="92">
        <v>773</v>
      </c>
      <c r="N775" s="93" t="str">
        <f t="shared" si="72"/>
        <v xml:space="preserve"> </v>
      </c>
      <c r="O775" s="94">
        <f>IF(N775&gt;$N$2,1,IF(C775=C776,1*O776,C775*O776/VLOOKUP(N775,Moeda!A$3:D$99,4,1)))</f>
        <v>1</v>
      </c>
    </row>
    <row r="776" spans="1:15" ht="20.100000000000001" customHeight="1" x14ac:dyDescent="0.2">
      <c r="A776" s="95">
        <v>47635</v>
      </c>
      <c r="B776" s="100">
        <f>VLOOKUP($A776,[2]MENSAIS!$A$3:$G$1000,2,FALSE)</f>
        <v>0</v>
      </c>
      <c r="C776" s="101">
        <f>VLOOKUP($A776,[2]MENSAIS!$A$3:$G$1000,3,FALSE)</f>
        <v>1</v>
      </c>
      <c r="D776" s="100">
        <f>VLOOKUP($A776,[2]MENSAIS!$A$3:$G$1000,4,FALSE)</f>
        <v>1</v>
      </c>
      <c r="E776" s="101">
        <f>VLOOKUP($A776,[2]MENSAIS!$A$3:$G$1000,5,FALSE)</f>
        <v>1</v>
      </c>
      <c r="F776" s="96">
        <f>VLOOKUP(A776,[2]MENSAIS!$A$2:$F$999,6,FALSE)</f>
        <v>0</v>
      </c>
      <c r="G776" s="93">
        <f t="shared" si="75"/>
        <v>47635</v>
      </c>
      <c r="H776" s="89">
        <f>VLOOKUP($A776,[2]MENSAIS!$A$3:$M$1000,8,FALSE)</f>
        <v>0</v>
      </c>
      <c r="I776" s="90">
        <f>VLOOKUP($A776,[2]MENSAIS!$A$3:$M$1000,9,FALSE)</f>
        <v>0</v>
      </c>
      <c r="J776" s="58">
        <f t="shared" si="71"/>
        <v>91</v>
      </c>
      <c r="K776" s="94">
        <f t="shared" si="73"/>
        <v>0</v>
      </c>
      <c r="L776" s="94">
        <f t="shared" si="74"/>
        <v>0</v>
      </c>
      <c r="M776" s="92">
        <v>774</v>
      </c>
      <c r="N776" s="93" t="str">
        <f t="shared" si="72"/>
        <v xml:space="preserve"> </v>
      </c>
      <c r="O776" s="94">
        <f>IF(N776&gt;$N$2,1,IF(C776=C777,1*O777,C776*O777/VLOOKUP(N776,Moeda!A$3:D$99,4,1)))</f>
        <v>1</v>
      </c>
    </row>
    <row r="777" spans="1:15" ht="20.100000000000001" customHeight="1" x14ac:dyDescent="0.2">
      <c r="A777" s="95">
        <v>47665</v>
      </c>
      <c r="B777" s="100">
        <f>VLOOKUP($A777,[2]MENSAIS!$A$3:$G$1000,2,FALSE)</f>
        <v>0</v>
      </c>
      <c r="C777" s="101">
        <f>VLOOKUP($A777,[2]MENSAIS!$A$3:$G$1000,3,FALSE)</f>
        <v>1</v>
      </c>
      <c r="D777" s="100">
        <f>VLOOKUP($A777,[2]MENSAIS!$A$3:$G$1000,4,FALSE)</f>
        <v>1</v>
      </c>
      <c r="E777" s="101">
        <f>VLOOKUP($A777,[2]MENSAIS!$A$3:$G$1000,5,FALSE)</f>
        <v>1</v>
      </c>
      <c r="F777" s="96">
        <f>VLOOKUP(A777,[2]MENSAIS!$A$2:$F$999,6,FALSE)</f>
        <v>0</v>
      </c>
      <c r="G777" s="93">
        <f t="shared" si="75"/>
        <v>47665</v>
      </c>
      <c r="H777" s="89">
        <f>VLOOKUP($A777,[2]MENSAIS!$A$3:$M$1000,8,FALSE)</f>
        <v>0</v>
      </c>
      <c r="I777" s="90">
        <f>VLOOKUP($A777,[2]MENSAIS!$A$3:$M$1000,9,FALSE)</f>
        <v>0</v>
      </c>
      <c r="J777" s="58">
        <f t="shared" si="71"/>
        <v>92</v>
      </c>
      <c r="K777" s="94">
        <f t="shared" si="73"/>
        <v>0</v>
      </c>
      <c r="L777" s="94">
        <f t="shared" si="74"/>
        <v>0</v>
      </c>
      <c r="M777" s="92">
        <v>775</v>
      </c>
      <c r="N777" s="93" t="str">
        <f t="shared" si="72"/>
        <v xml:space="preserve"> </v>
      </c>
      <c r="O777" s="94">
        <f>IF(N777&gt;$N$2,1,IF(C777=C778,1*O778,C777*O778/VLOOKUP(N777,Moeda!A$3:D$99,4,1)))</f>
        <v>1</v>
      </c>
    </row>
    <row r="778" spans="1:15" ht="20.100000000000001" customHeight="1" x14ac:dyDescent="0.2">
      <c r="A778" s="95">
        <v>47696</v>
      </c>
      <c r="B778" s="100">
        <f>VLOOKUP($A778,[2]MENSAIS!$A$3:$G$1000,2,FALSE)</f>
        <v>0</v>
      </c>
      <c r="C778" s="101">
        <f>VLOOKUP($A778,[2]MENSAIS!$A$3:$G$1000,3,FALSE)</f>
        <v>1</v>
      </c>
      <c r="D778" s="100">
        <f>VLOOKUP($A778,[2]MENSAIS!$A$3:$G$1000,4,FALSE)</f>
        <v>1</v>
      </c>
      <c r="E778" s="101">
        <f>VLOOKUP($A778,[2]MENSAIS!$A$3:$G$1000,5,FALSE)</f>
        <v>1</v>
      </c>
      <c r="F778" s="96">
        <f>VLOOKUP(A778,[2]MENSAIS!$A$2:$F$999,6,FALSE)</f>
        <v>0</v>
      </c>
      <c r="G778" s="93">
        <f t="shared" si="75"/>
        <v>47696</v>
      </c>
      <c r="H778" s="89">
        <f>VLOOKUP($A778,[2]MENSAIS!$A$3:$M$1000,8,FALSE)</f>
        <v>0</v>
      </c>
      <c r="I778" s="90">
        <f>VLOOKUP($A778,[2]MENSAIS!$A$3:$M$1000,9,FALSE)</f>
        <v>0</v>
      </c>
      <c r="J778" s="58">
        <f t="shared" si="71"/>
        <v>93</v>
      </c>
      <c r="K778" s="94">
        <f t="shared" si="73"/>
        <v>0</v>
      </c>
      <c r="L778" s="94">
        <f t="shared" si="74"/>
        <v>0</v>
      </c>
      <c r="M778" s="92">
        <v>776</v>
      </c>
      <c r="N778" s="93" t="str">
        <f t="shared" si="72"/>
        <v xml:space="preserve"> </v>
      </c>
      <c r="O778" s="94">
        <f>IF(N778&gt;$N$2,1,IF(C778=C779,1*O779,C778*O779/VLOOKUP(N778,Moeda!A$3:D$99,4,1)))</f>
        <v>1</v>
      </c>
    </row>
    <row r="779" spans="1:15" ht="20.100000000000001" customHeight="1" x14ac:dyDescent="0.2">
      <c r="A779" s="95">
        <v>47727</v>
      </c>
      <c r="B779" s="100">
        <f>VLOOKUP($A779,[2]MENSAIS!$A$3:$G$1000,2,FALSE)</f>
        <v>0</v>
      </c>
      <c r="C779" s="101">
        <f>VLOOKUP($A779,[2]MENSAIS!$A$3:$G$1000,3,FALSE)</f>
        <v>1</v>
      </c>
      <c r="D779" s="100">
        <f>VLOOKUP($A779,[2]MENSAIS!$A$3:$G$1000,4,FALSE)</f>
        <v>1</v>
      </c>
      <c r="E779" s="101">
        <f>VLOOKUP($A779,[2]MENSAIS!$A$3:$G$1000,5,FALSE)</f>
        <v>1</v>
      </c>
      <c r="F779" s="96">
        <f>VLOOKUP(A779,[2]MENSAIS!$A$2:$F$999,6,FALSE)</f>
        <v>0</v>
      </c>
      <c r="G779" s="93">
        <f t="shared" si="75"/>
        <v>47727</v>
      </c>
      <c r="H779" s="89">
        <f>VLOOKUP($A779,[2]MENSAIS!$A$3:$M$1000,8,FALSE)</f>
        <v>0</v>
      </c>
      <c r="I779" s="90">
        <f>VLOOKUP($A779,[2]MENSAIS!$A$3:$M$1000,9,FALSE)</f>
        <v>0</v>
      </c>
      <c r="J779" s="58">
        <f t="shared" si="71"/>
        <v>94</v>
      </c>
      <c r="K779" s="94">
        <f t="shared" si="73"/>
        <v>0</v>
      </c>
      <c r="L779" s="94">
        <f t="shared" si="74"/>
        <v>0</v>
      </c>
      <c r="M779" s="92">
        <v>777</v>
      </c>
      <c r="N779" s="93" t="str">
        <f t="shared" si="72"/>
        <v xml:space="preserve"> </v>
      </c>
      <c r="O779" s="94">
        <f>IF(N779&gt;$N$2,1,IF(C779=C780,1*O780,C779*O780/VLOOKUP(N779,Moeda!A$3:D$99,4,1)))</f>
        <v>1</v>
      </c>
    </row>
    <row r="780" spans="1:15" ht="20.100000000000001" customHeight="1" x14ac:dyDescent="0.2">
      <c r="A780" s="95">
        <v>47757</v>
      </c>
      <c r="B780" s="100">
        <f>VLOOKUP($A780,[2]MENSAIS!$A$3:$G$1000,2,FALSE)</f>
        <v>0</v>
      </c>
      <c r="C780" s="101">
        <f>VLOOKUP($A780,[2]MENSAIS!$A$3:$G$1000,3,FALSE)</f>
        <v>1</v>
      </c>
      <c r="D780" s="100">
        <f>VLOOKUP($A780,[2]MENSAIS!$A$3:$G$1000,4,FALSE)</f>
        <v>1</v>
      </c>
      <c r="E780" s="101">
        <f>VLOOKUP($A780,[2]MENSAIS!$A$3:$G$1000,5,FALSE)</f>
        <v>1</v>
      </c>
      <c r="F780" s="96">
        <f>VLOOKUP(A780,[2]MENSAIS!$A$2:$F$999,6,FALSE)</f>
        <v>0</v>
      </c>
      <c r="G780" s="93">
        <f t="shared" si="75"/>
        <v>47757</v>
      </c>
      <c r="H780" s="89">
        <f>VLOOKUP($A780,[2]MENSAIS!$A$3:$M$1000,8,FALSE)</f>
        <v>0</v>
      </c>
      <c r="I780" s="90">
        <f>VLOOKUP($A780,[2]MENSAIS!$A$3:$M$1000,9,FALSE)</f>
        <v>0</v>
      </c>
      <c r="J780" s="58">
        <f t="shared" ref="J780:J843" si="76">IF($F780=1,1,IF(J779&gt;=1,J779+1,0))</f>
        <v>95</v>
      </c>
      <c r="K780" s="94">
        <f t="shared" si="73"/>
        <v>0</v>
      </c>
      <c r="L780" s="94">
        <f t="shared" si="74"/>
        <v>0</v>
      </c>
      <c r="M780" s="92">
        <v>778</v>
      </c>
      <c r="N780" s="93" t="str">
        <f t="shared" si="72"/>
        <v xml:space="preserve"> </v>
      </c>
      <c r="O780" s="94">
        <f>IF(N780&gt;$N$2,1,IF(C780=C781,1*O781,C780*O781/VLOOKUP(N780,Moeda!A$3:D$99,4,1)))</f>
        <v>1</v>
      </c>
    </row>
    <row r="781" spans="1:15" ht="20.100000000000001" customHeight="1" x14ac:dyDescent="0.2">
      <c r="A781" s="95">
        <v>47788</v>
      </c>
      <c r="B781" s="100">
        <f>VLOOKUP($A781,[2]MENSAIS!$A$3:$G$1000,2,FALSE)</f>
        <v>0</v>
      </c>
      <c r="C781" s="101">
        <f>VLOOKUP($A781,[2]MENSAIS!$A$3:$G$1000,3,FALSE)</f>
        <v>1</v>
      </c>
      <c r="D781" s="100">
        <f>VLOOKUP($A781,[2]MENSAIS!$A$3:$G$1000,4,FALSE)</f>
        <v>1</v>
      </c>
      <c r="E781" s="101">
        <f>VLOOKUP($A781,[2]MENSAIS!$A$3:$G$1000,5,FALSE)</f>
        <v>1</v>
      </c>
      <c r="F781" s="96">
        <f>VLOOKUP(A781,[2]MENSAIS!$A$2:$F$999,6,FALSE)</f>
        <v>0</v>
      </c>
      <c r="G781" s="93">
        <f t="shared" si="75"/>
        <v>47788</v>
      </c>
      <c r="H781" s="89">
        <f>VLOOKUP($A781,[2]MENSAIS!$A$3:$M$1000,8,FALSE)</f>
        <v>0</v>
      </c>
      <c r="I781" s="90">
        <f>VLOOKUP($A781,[2]MENSAIS!$A$3:$M$1000,9,FALSE)</f>
        <v>0</v>
      </c>
      <c r="J781" s="58">
        <f t="shared" si="76"/>
        <v>96</v>
      </c>
      <c r="K781" s="94">
        <f t="shared" si="73"/>
        <v>0</v>
      </c>
      <c r="L781" s="94">
        <f t="shared" si="74"/>
        <v>0</v>
      </c>
      <c r="M781" s="92">
        <v>779</v>
      </c>
      <c r="N781" s="93" t="str">
        <f t="shared" si="72"/>
        <v xml:space="preserve"> </v>
      </c>
      <c r="O781" s="94">
        <f>IF(N781&gt;$N$2,1,IF(C781=C782,1*O782,C781*O782/VLOOKUP(N781,Moeda!A$3:D$99,4,1)))</f>
        <v>1</v>
      </c>
    </row>
    <row r="782" spans="1:15" ht="20.100000000000001" customHeight="1" x14ac:dyDescent="0.2">
      <c r="A782" s="95">
        <v>47818</v>
      </c>
      <c r="B782" s="100">
        <f>VLOOKUP($A782,[2]MENSAIS!$A$3:$G$1000,2,FALSE)</f>
        <v>0</v>
      </c>
      <c r="C782" s="101">
        <f>VLOOKUP($A782,[2]MENSAIS!$A$3:$G$1000,3,FALSE)</f>
        <v>1</v>
      </c>
      <c r="D782" s="100">
        <f>VLOOKUP($A782,[2]MENSAIS!$A$3:$G$1000,4,FALSE)</f>
        <v>1</v>
      </c>
      <c r="E782" s="101">
        <f>VLOOKUP($A782,[2]MENSAIS!$A$3:$G$1000,5,FALSE)</f>
        <v>1</v>
      </c>
      <c r="F782" s="96">
        <f>VLOOKUP(A782,[2]MENSAIS!$A$2:$F$999,6,FALSE)</f>
        <v>0</v>
      </c>
      <c r="G782" s="93">
        <f t="shared" si="75"/>
        <v>47818</v>
      </c>
      <c r="H782" s="89">
        <f>VLOOKUP($A782,[2]MENSAIS!$A$3:$M$1000,8,FALSE)</f>
        <v>0</v>
      </c>
      <c r="I782" s="90">
        <f>VLOOKUP($A782,[2]MENSAIS!$A$3:$M$1000,9,FALSE)</f>
        <v>0</v>
      </c>
      <c r="J782" s="58">
        <f t="shared" si="76"/>
        <v>97</v>
      </c>
      <c r="K782" s="94">
        <f t="shared" si="73"/>
        <v>0</v>
      </c>
      <c r="L782" s="94">
        <f t="shared" si="74"/>
        <v>0</v>
      </c>
      <c r="M782" s="92">
        <v>780</v>
      </c>
      <c r="N782" s="93" t="str">
        <f t="shared" si="72"/>
        <v xml:space="preserve"> </v>
      </c>
      <c r="O782" s="94">
        <f>IF(N782&gt;$N$2,1,IF(C782=C783,1*O783,C782*O783/VLOOKUP(N782,Moeda!A$3:D$99,4,1)))</f>
        <v>1</v>
      </c>
    </row>
    <row r="783" spans="1:15" ht="20.100000000000001" customHeight="1" x14ac:dyDescent="0.2">
      <c r="A783" s="95">
        <v>47849</v>
      </c>
      <c r="B783" s="100">
        <f>VLOOKUP($A783,[2]MENSAIS!$A$3:$G$1000,2,FALSE)</f>
        <v>0</v>
      </c>
      <c r="C783" s="101">
        <f>VLOOKUP($A783,[2]MENSAIS!$A$3:$G$1000,3,FALSE)</f>
        <v>1</v>
      </c>
      <c r="D783" s="100">
        <f>VLOOKUP($A783,[2]MENSAIS!$A$3:$G$1000,4,FALSE)</f>
        <v>1</v>
      </c>
      <c r="E783" s="101">
        <f>VLOOKUP($A783,[2]MENSAIS!$A$3:$G$1000,5,FALSE)</f>
        <v>1</v>
      </c>
      <c r="F783" s="96">
        <f>VLOOKUP(A783,[2]MENSAIS!$A$2:$F$999,6,FALSE)</f>
        <v>0</v>
      </c>
      <c r="G783" s="93">
        <f t="shared" si="75"/>
        <v>47849</v>
      </c>
      <c r="H783" s="89">
        <f>VLOOKUP($A783,[2]MENSAIS!$A$3:$M$1000,8,FALSE)</f>
        <v>0</v>
      </c>
      <c r="I783" s="90">
        <f>VLOOKUP($A783,[2]MENSAIS!$A$3:$M$1000,9,FALSE)</f>
        <v>0</v>
      </c>
      <c r="J783" s="58">
        <f t="shared" si="76"/>
        <v>98</v>
      </c>
      <c r="K783" s="94">
        <f t="shared" si="73"/>
        <v>0</v>
      </c>
      <c r="L783" s="94">
        <f t="shared" si="74"/>
        <v>0</v>
      </c>
      <c r="M783" s="92">
        <v>781</v>
      </c>
      <c r="N783" s="93" t="str">
        <f t="shared" si="72"/>
        <v xml:space="preserve"> </v>
      </c>
      <c r="O783" s="94">
        <f>IF(N783&gt;$N$2,1,IF(C783=C784,1*O784,C783*O784/VLOOKUP(N783,Moeda!A$3:D$99,4,1)))</f>
        <v>1</v>
      </c>
    </row>
    <row r="784" spans="1:15" ht="20.100000000000001" customHeight="1" x14ac:dyDescent="0.2">
      <c r="A784" s="95">
        <v>47880</v>
      </c>
      <c r="B784" s="100">
        <f>VLOOKUP($A784,[2]MENSAIS!$A$3:$G$1000,2,FALSE)</f>
        <v>0</v>
      </c>
      <c r="C784" s="101">
        <f>VLOOKUP($A784,[2]MENSAIS!$A$3:$G$1000,3,FALSE)</f>
        <v>1</v>
      </c>
      <c r="D784" s="100">
        <f>VLOOKUP($A784,[2]MENSAIS!$A$3:$G$1000,4,FALSE)</f>
        <v>1</v>
      </c>
      <c r="E784" s="101">
        <f>VLOOKUP($A784,[2]MENSAIS!$A$3:$G$1000,5,FALSE)</f>
        <v>1</v>
      </c>
      <c r="F784" s="96">
        <f>VLOOKUP(A784,[2]MENSAIS!$A$2:$F$999,6,FALSE)</f>
        <v>0</v>
      </c>
      <c r="G784" s="93">
        <f t="shared" si="75"/>
        <v>47880</v>
      </c>
      <c r="H784" s="89">
        <f>VLOOKUP($A784,[2]MENSAIS!$A$3:$M$1000,8,FALSE)</f>
        <v>0</v>
      </c>
      <c r="I784" s="90">
        <f>VLOOKUP($A784,[2]MENSAIS!$A$3:$M$1000,9,FALSE)</f>
        <v>0</v>
      </c>
      <c r="J784" s="58">
        <f t="shared" si="76"/>
        <v>99</v>
      </c>
      <c r="K784" s="94">
        <f t="shared" si="73"/>
        <v>0</v>
      </c>
      <c r="L784" s="94">
        <f t="shared" si="74"/>
        <v>0</v>
      </c>
      <c r="M784" s="92">
        <v>782</v>
      </c>
      <c r="N784" s="93" t="str">
        <f t="shared" si="72"/>
        <v xml:space="preserve"> </v>
      </c>
      <c r="O784" s="94">
        <f>IF(N784&gt;$N$2,1,IF(C784=C785,1*O785,C784*O785/VLOOKUP(N784,Moeda!A$3:D$99,4,1)))</f>
        <v>1</v>
      </c>
    </row>
    <row r="785" spans="1:15" ht="20.100000000000001" customHeight="1" x14ac:dyDescent="0.2">
      <c r="A785" s="95">
        <v>47908</v>
      </c>
      <c r="B785" s="100">
        <f>VLOOKUP($A785,[2]MENSAIS!$A$3:$G$1000,2,FALSE)</f>
        <v>0</v>
      </c>
      <c r="C785" s="101">
        <f>VLOOKUP($A785,[2]MENSAIS!$A$3:$G$1000,3,FALSE)</f>
        <v>1</v>
      </c>
      <c r="D785" s="100">
        <f>VLOOKUP($A785,[2]MENSAIS!$A$3:$G$1000,4,FALSE)</f>
        <v>1</v>
      </c>
      <c r="E785" s="101">
        <f>VLOOKUP($A785,[2]MENSAIS!$A$3:$G$1000,5,FALSE)</f>
        <v>1</v>
      </c>
      <c r="F785" s="96">
        <f>VLOOKUP(A785,[2]MENSAIS!$A$2:$F$999,6,FALSE)</f>
        <v>0</v>
      </c>
      <c r="G785" s="93">
        <f t="shared" si="75"/>
        <v>47908</v>
      </c>
      <c r="H785" s="89">
        <f>VLOOKUP($A785,[2]MENSAIS!$A$3:$M$1000,8,FALSE)</f>
        <v>0</v>
      </c>
      <c r="I785" s="90">
        <f>VLOOKUP($A785,[2]MENSAIS!$A$3:$M$1000,9,FALSE)</f>
        <v>0</v>
      </c>
      <c r="J785" s="58">
        <f t="shared" si="76"/>
        <v>100</v>
      </c>
      <c r="K785" s="94">
        <f t="shared" si="73"/>
        <v>0</v>
      </c>
      <c r="L785" s="94">
        <f t="shared" si="74"/>
        <v>0</v>
      </c>
      <c r="M785" s="92">
        <v>783</v>
      </c>
      <c r="N785" s="93" t="str">
        <f t="shared" si="72"/>
        <v xml:space="preserve"> </v>
      </c>
      <c r="O785" s="94">
        <f>IF(N785&gt;$N$2,1,IF(C785=C786,1*O786,C785*O786/VLOOKUP(N785,Moeda!A$3:D$99,4,1)))</f>
        <v>1</v>
      </c>
    </row>
    <row r="786" spans="1:15" ht="20.100000000000001" customHeight="1" x14ac:dyDescent="0.2">
      <c r="A786" s="95">
        <v>47939</v>
      </c>
      <c r="B786" s="100">
        <f>VLOOKUP($A786,[2]MENSAIS!$A$3:$G$1000,2,FALSE)</f>
        <v>0</v>
      </c>
      <c r="C786" s="101">
        <f>VLOOKUP($A786,[2]MENSAIS!$A$3:$G$1000,3,FALSE)</f>
        <v>1</v>
      </c>
      <c r="D786" s="100">
        <f>VLOOKUP($A786,[2]MENSAIS!$A$3:$G$1000,4,FALSE)</f>
        <v>1</v>
      </c>
      <c r="E786" s="101">
        <f>VLOOKUP($A786,[2]MENSAIS!$A$3:$G$1000,5,FALSE)</f>
        <v>1</v>
      </c>
      <c r="F786" s="96">
        <f>VLOOKUP(A786,[2]MENSAIS!$A$2:$F$999,6,FALSE)</f>
        <v>0</v>
      </c>
      <c r="G786" s="93">
        <f t="shared" si="75"/>
        <v>47939</v>
      </c>
      <c r="H786" s="89">
        <f>VLOOKUP($A786,[2]MENSAIS!$A$3:$M$1000,8,FALSE)</f>
        <v>0</v>
      </c>
      <c r="I786" s="90">
        <f>VLOOKUP($A786,[2]MENSAIS!$A$3:$M$1000,9,FALSE)</f>
        <v>0</v>
      </c>
      <c r="J786" s="58">
        <f t="shared" si="76"/>
        <v>101</v>
      </c>
      <c r="K786" s="94">
        <f t="shared" si="73"/>
        <v>0</v>
      </c>
      <c r="L786" s="94">
        <f t="shared" si="74"/>
        <v>0</v>
      </c>
      <c r="M786" s="92">
        <v>784</v>
      </c>
      <c r="N786" s="93" t="str">
        <f t="shared" si="72"/>
        <v xml:space="preserve"> </v>
      </c>
      <c r="O786" s="94">
        <f>IF(N786&gt;$N$2,1,IF(C786=C787,1*O787,C786*O787/VLOOKUP(N786,Moeda!A$3:D$99,4,1)))</f>
        <v>1</v>
      </c>
    </row>
    <row r="787" spans="1:15" ht="20.100000000000001" customHeight="1" x14ac:dyDescent="0.2">
      <c r="A787" s="95">
        <v>47969</v>
      </c>
      <c r="B787" s="100">
        <f>VLOOKUP($A787,[2]MENSAIS!$A$3:$G$1000,2,FALSE)</f>
        <v>0</v>
      </c>
      <c r="C787" s="101">
        <f>VLOOKUP($A787,[2]MENSAIS!$A$3:$G$1000,3,FALSE)</f>
        <v>1</v>
      </c>
      <c r="D787" s="100">
        <f>VLOOKUP($A787,[2]MENSAIS!$A$3:$G$1000,4,FALSE)</f>
        <v>1</v>
      </c>
      <c r="E787" s="101">
        <f>VLOOKUP($A787,[2]MENSAIS!$A$3:$G$1000,5,FALSE)</f>
        <v>1</v>
      </c>
      <c r="F787" s="96">
        <f>VLOOKUP(A787,[2]MENSAIS!$A$2:$F$999,6,FALSE)</f>
        <v>0</v>
      </c>
      <c r="G787" s="93">
        <f t="shared" si="75"/>
        <v>47969</v>
      </c>
      <c r="H787" s="89">
        <f>VLOOKUP($A787,[2]MENSAIS!$A$3:$M$1000,8,FALSE)</f>
        <v>0</v>
      </c>
      <c r="I787" s="90">
        <f>VLOOKUP($A787,[2]MENSAIS!$A$3:$M$1000,9,FALSE)</f>
        <v>0</v>
      </c>
      <c r="J787" s="58">
        <f t="shared" si="76"/>
        <v>102</v>
      </c>
      <c r="K787" s="94">
        <f t="shared" si="73"/>
        <v>0</v>
      </c>
      <c r="L787" s="94">
        <f t="shared" si="74"/>
        <v>0</v>
      </c>
      <c r="M787" s="92">
        <v>785</v>
      </c>
      <c r="N787" s="93" t="str">
        <f t="shared" si="72"/>
        <v xml:space="preserve"> </v>
      </c>
      <c r="O787" s="94">
        <f>IF(N787&gt;$N$2,1,IF(C787=C788,1*O788,C787*O788/VLOOKUP(N787,Moeda!A$3:D$99,4,1)))</f>
        <v>1</v>
      </c>
    </row>
    <row r="788" spans="1:15" ht="20.100000000000001" customHeight="1" x14ac:dyDescent="0.2">
      <c r="A788" s="95">
        <v>48000</v>
      </c>
      <c r="B788" s="100">
        <f>VLOOKUP($A788,[2]MENSAIS!$A$3:$G$1000,2,FALSE)</f>
        <v>0</v>
      </c>
      <c r="C788" s="101">
        <f>VLOOKUP($A788,[2]MENSAIS!$A$3:$G$1000,3,FALSE)</f>
        <v>1</v>
      </c>
      <c r="D788" s="100">
        <f>VLOOKUP($A788,[2]MENSAIS!$A$3:$G$1000,4,FALSE)</f>
        <v>1</v>
      </c>
      <c r="E788" s="101">
        <f>VLOOKUP($A788,[2]MENSAIS!$A$3:$G$1000,5,FALSE)</f>
        <v>1</v>
      </c>
      <c r="F788" s="96">
        <f>VLOOKUP(A788,[2]MENSAIS!$A$2:$F$999,6,FALSE)</f>
        <v>0</v>
      </c>
      <c r="G788" s="93">
        <f t="shared" si="75"/>
        <v>48000</v>
      </c>
      <c r="H788" s="89">
        <f>VLOOKUP($A788,[2]MENSAIS!$A$3:$M$1000,8,FALSE)</f>
        <v>0</v>
      </c>
      <c r="I788" s="90">
        <f>VLOOKUP($A788,[2]MENSAIS!$A$3:$M$1000,9,FALSE)</f>
        <v>0</v>
      </c>
      <c r="J788" s="58">
        <f t="shared" si="76"/>
        <v>103</v>
      </c>
      <c r="K788" s="94">
        <f t="shared" si="73"/>
        <v>0</v>
      </c>
      <c r="L788" s="94">
        <f t="shared" si="74"/>
        <v>0</v>
      </c>
      <c r="M788" s="92">
        <v>786</v>
      </c>
      <c r="N788" s="93" t="str">
        <f t="shared" si="72"/>
        <v xml:space="preserve"> </v>
      </c>
      <c r="O788" s="94">
        <f>IF(N788&gt;$N$2,1,IF(C788=C789,1*O789,C788*O789/VLOOKUP(N788,Moeda!A$3:D$99,4,1)))</f>
        <v>1</v>
      </c>
    </row>
    <row r="789" spans="1:15" ht="20.100000000000001" customHeight="1" x14ac:dyDescent="0.2">
      <c r="A789" s="95">
        <v>48030</v>
      </c>
      <c r="B789" s="100">
        <f>VLOOKUP($A789,[2]MENSAIS!$A$3:$G$1000,2,FALSE)</f>
        <v>0</v>
      </c>
      <c r="C789" s="101">
        <f>VLOOKUP($A789,[2]MENSAIS!$A$3:$G$1000,3,FALSE)</f>
        <v>1</v>
      </c>
      <c r="D789" s="100">
        <f>VLOOKUP($A789,[2]MENSAIS!$A$3:$G$1000,4,FALSE)</f>
        <v>1</v>
      </c>
      <c r="E789" s="101">
        <f>VLOOKUP($A789,[2]MENSAIS!$A$3:$G$1000,5,FALSE)</f>
        <v>1</v>
      </c>
      <c r="F789" s="96">
        <f>VLOOKUP(A789,[2]MENSAIS!$A$2:$F$999,6,FALSE)</f>
        <v>0</v>
      </c>
      <c r="G789" s="93">
        <f t="shared" si="75"/>
        <v>48030</v>
      </c>
      <c r="H789" s="89">
        <f>VLOOKUP($A789,[2]MENSAIS!$A$3:$M$1000,8,FALSE)</f>
        <v>0</v>
      </c>
      <c r="I789" s="90">
        <f>VLOOKUP($A789,[2]MENSAIS!$A$3:$M$1000,9,FALSE)</f>
        <v>0</v>
      </c>
      <c r="J789" s="58">
        <f t="shared" si="76"/>
        <v>104</v>
      </c>
      <c r="K789" s="94">
        <f t="shared" si="73"/>
        <v>0</v>
      </c>
      <c r="L789" s="94">
        <f t="shared" si="74"/>
        <v>0</v>
      </c>
      <c r="M789" s="92">
        <v>787</v>
      </c>
      <c r="N789" s="93" t="str">
        <f t="shared" si="72"/>
        <v xml:space="preserve"> </v>
      </c>
      <c r="O789" s="94">
        <f>IF(N789&gt;$N$2,1,IF(C789=C790,1*O790,C789*O790/VLOOKUP(N789,Moeda!A$3:D$99,4,1)))</f>
        <v>1</v>
      </c>
    </row>
    <row r="790" spans="1:15" ht="20.100000000000001" customHeight="1" x14ac:dyDescent="0.2">
      <c r="A790" s="95">
        <v>48061</v>
      </c>
      <c r="B790" s="100">
        <f>VLOOKUP($A790,[2]MENSAIS!$A$3:$G$1000,2,FALSE)</f>
        <v>0</v>
      </c>
      <c r="C790" s="101">
        <f>VLOOKUP($A790,[2]MENSAIS!$A$3:$G$1000,3,FALSE)</f>
        <v>1</v>
      </c>
      <c r="D790" s="100">
        <f>VLOOKUP($A790,[2]MENSAIS!$A$3:$G$1000,4,FALSE)</f>
        <v>1</v>
      </c>
      <c r="E790" s="101">
        <f>VLOOKUP($A790,[2]MENSAIS!$A$3:$G$1000,5,FALSE)</f>
        <v>1</v>
      </c>
      <c r="F790" s="96">
        <f>VLOOKUP(A790,[2]MENSAIS!$A$2:$F$999,6,FALSE)</f>
        <v>0</v>
      </c>
      <c r="G790" s="93">
        <f t="shared" si="75"/>
        <v>48061</v>
      </c>
      <c r="H790" s="89">
        <f>VLOOKUP($A790,[2]MENSAIS!$A$3:$M$1000,8,FALSE)</f>
        <v>0</v>
      </c>
      <c r="I790" s="90">
        <f>VLOOKUP($A790,[2]MENSAIS!$A$3:$M$1000,9,FALSE)</f>
        <v>0</v>
      </c>
      <c r="J790" s="58">
        <f t="shared" si="76"/>
        <v>105</v>
      </c>
      <c r="K790" s="94">
        <f t="shared" si="73"/>
        <v>0</v>
      </c>
      <c r="L790" s="94">
        <f t="shared" si="74"/>
        <v>0</v>
      </c>
      <c r="M790" s="92">
        <v>788</v>
      </c>
      <c r="N790" s="93" t="str">
        <f t="shared" si="72"/>
        <v xml:space="preserve"> </v>
      </c>
      <c r="O790" s="94">
        <f>IF(N790&gt;$N$2,1,IF(C790=C791,1*O791,C790*O791/VLOOKUP(N790,Moeda!A$3:D$99,4,1)))</f>
        <v>1</v>
      </c>
    </row>
    <row r="791" spans="1:15" ht="20.100000000000001" customHeight="1" x14ac:dyDescent="0.2">
      <c r="A791" s="95">
        <v>48092</v>
      </c>
      <c r="B791" s="100">
        <f>VLOOKUP($A791,[2]MENSAIS!$A$3:$G$1000,2,FALSE)</f>
        <v>0</v>
      </c>
      <c r="C791" s="101">
        <f>VLOOKUP($A791,[2]MENSAIS!$A$3:$G$1000,3,FALSE)</f>
        <v>1</v>
      </c>
      <c r="D791" s="100">
        <f>VLOOKUP($A791,[2]MENSAIS!$A$3:$G$1000,4,FALSE)</f>
        <v>1</v>
      </c>
      <c r="E791" s="101">
        <f>VLOOKUP($A791,[2]MENSAIS!$A$3:$G$1000,5,FALSE)</f>
        <v>1</v>
      </c>
      <c r="F791" s="96">
        <f>VLOOKUP(A791,[2]MENSAIS!$A$2:$F$999,6,FALSE)</f>
        <v>0</v>
      </c>
      <c r="G791" s="93">
        <f t="shared" si="75"/>
        <v>48092</v>
      </c>
      <c r="H791" s="89">
        <f>VLOOKUP($A791,[2]MENSAIS!$A$3:$M$1000,8,FALSE)</f>
        <v>0</v>
      </c>
      <c r="I791" s="90">
        <f>VLOOKUP($A791,[2]MENSAIS!$A$3:$M$1000,9,FALSE)</f>
        <v>0</v>
      </c>
      <c r="J791" s="58">
        <f t="shared" si="76"/>
        <v>106</v>
      </c>
      <c r="K791" s="94">
        <f t="shared" si="73"/>
        <v>0</v>
      </c>
      <c r="L791" s="94">
        <f t="shared" si="74"/>
        <v>0</v>
      </c>
      <c r="M791" s="92">
        <v>789</v>
      </c>
      <c r="N791" s="93" t="str">
        <f t="shared" si="72"/>
        <v xml:space="preserve"> </v>
      </c>
      <c r="O791" s="94">
        <f>IF(N791&gt;$N$2,1,IF(C791=C792,1*O792,C791*O792/VLOOKUP(N791,Moeda!A$3:D$99,4,1)))</f>
        <v>1</v>
      </c>
    </row>
    <row r="792" spans="1:15" ht="20.100000000000001" customHeight="1" x14ac:dyDescent="0.2">
      <c r="A792" s="95">
        <v>48122</v>
      </c>
      <c r="B792" s="100">
        <f>VLOOKUP($A792,[2]MENSAIS!$A$3:$G$1000,2,FALSE)</f>
        <v>0</v>
      </c>
      <c r="C792" s="101">
        <f>VLOOKUP($A792,[2]MENSAIS!$A$3:$G$1000,3,FALSE)</f>
        <v>1</v>
      </c>
      <c r="D792" s="100">
        <f>VLOOKUP($A792,[2]MENSAIS!$A$3:$G$1000,4,FALSE)</f>
        <v>1</v>
      </c>
      <c r="E792" s="101">
        <f>VLOOKUP($A792,[2]MENSAIS!$A$3:$G$1000,5,FALSE)</f>
        <v>1</v>
      </c>
      <c r="F792" s="96">
        <f>VLOOKUP(A792,[2]MENSAIS!$A$2:$F$999,6,FALSE)</f>
        <v>0</v>
      </c>
      <c r="G792" s="93">
        <f t="shared" si="75"/>
        <v>48122</v>
      </c>
      <c r="H792" s="89">
        <f>VLOOKUP($A792,[2]MENSAIS!$A$3:$M$1000,8,FALSE)</f>
        <v>0</v>
      </c>
      <c r="I792" s="90">
        <f>VLOOKUP($A792,[2]MENSAIS!$A$3:$M$1000,9,FALSE)</f>
        <v>0</v>
      </c>
      <c r="J792" s="58">
        <f t="shared" si="76"/>
        <v>107</v>
      </c>
      <c r="K792" s="94">
        <f t="shared" si="73"/>
        <v>0</v>
      </c>
      <c r="L792" s="94">
        <f t="shared" si="74"/>
        <v>0</v>
      </c>
      <c r="M792" s="92">
        <v>790</v>
      </c>
      <c r="N792" s="93" t="str">
        <f t="shared" si="72"/>
        <v xml:space="preserve"> </v>
      </c>
      <c r="O792" s="94">
        <f>IF(N792&gt;$N$2,1,IF(C792=C793,1*O793,C792*O793/VLOOKUP(N792,Moeda!A$3:D$99,4,1)))</f>
        <v>1</v>
      </c>
    </row>
    <row r="793" spans="1:15" ht="20.100000000000001" customHeight="1" x14ac:dyDescent="0.2">
      <c r="A793" s="95">
        <v>48153</v>
      </c>
      <c r="B793" s="100">
        <f>VLOOKUP($A793,[2]MENSAIS!$A$3:$G$1000,2,FALSE)</f>
        <v>0</v>
      </c>
      <c r="C793" s="101">
        <f>VLOOKUP($A793,[2]MENSAIS!$A$3:$G$1000,3,FALSE)</f>
        <v>1</v>
      </c>
      <c r="D793" s="100">
        <f>VLOOKUP($A793,[2]MENSAIS!$A$3:$G$1000,4,FALSE)</f>
        <v>1</v>
      </c>
      <c r="E793" s="101">
        <f>VLOOKUP($A793,[2]MENSAIS!$A$3:$G$1000,5,FALSE)</f>
        <v>1</v>
      </c>
      <c r="F793" s="96">
        <f>VLOOKUP(A793,[2]MENSAIS!$A$2:$F$999,6,FALSE)</f>
        <v>0</v>
      </c>
      <c r="G793" s="93">
        <f t="shared" si="75"/>
        <v>48153</v>
      </c>
      <c r="H793" s="89">
        <f>VLOOKUP($A793,[2]MENSAIS!$A$3:$M$1000,8,FALSE)</f>
        <v>0</v>
      </c>
      <c r="I793" s="90">
        <f>VLOOKUP($A793,[2]MENSAIS!$A$3:$M$1000,9,FALSE)</f>
        <v>0</v>
      </c>
      <c r="J793" s="58">
        <f t="shared" si="76"/>
        <v>108</v>
      </c>
      <c r="K793" s="94">
        <f t="shared" si="73"/>
        <v>0</v>
      </c>
      <c r="L793" s="94">
        <f t="shared" si="74"/>
        <v>0</v>
      </c>
      <c r="M793" s="92">
        <v>791</v>
      </c>
      <c r="N793" s="93" t="str">
        <f t="shared" si="72"/>
        <v xml:space="preserve"> </v>
      </c>
      <c r="O793" s="94">
        <f>IF(N793&gt;$N$2,1,IF(C793=C794,1*O794,C793*O794/VLOOKUP(N793,Moeda!A$3:D$99,4,1)))</f>
        <v>1</v>
      </c>
    </row>
    <row r="794" spans="1:15" ht="20.100000000000001" customHeight="1" x14ac:dyDescent="0.2">
      <c r="A794" s="95">
        <v>48183</v>
      </c>
      <c r="B794" s="100">
        <f>VLOOKUP($A794,[2]MENSAIS!$A$3:$G$1000,2,FALSE)</f>
        <v>0</v>
      </c>
      <c r="C794" s="101">
        <f>VLOOKUP($A794,[2]MENSAIS!$A$3:$G$1000,3,FALSE)</f>
        <v>1</v>
      </c>
      <c r="D794" s="100">
        <f>VLOOKUP($A794,[2]MENSAIS!$A$3:$G$1000,4,FALSE)</f>
        <v>1</v>
      </c>
      <c r="E794" s="101">
        <f>VLOOKUP($A794,[2]MENSAIS!$A$3:$G$1000,5,FALSE)</f>
        <v>1</v>
      </c>
      <c r="F794" s="96">
        <f>VLOOKUP(A794,[2]MENSAIS!$A$2:$F$999,6,FALSE)</f>
        <v>0</v>
      </c>
      <c r="G794" s="93">
        <f t="shared" si="75"/>
        <v>48183</v>
      </c>
      <c r="H794" s="89">
        <f>VLOOKUP($A794,[2]MENSAIS!$A$3:$M$1000,8,FALSE)</f>
        <v>0</v>
      </c>
      <c r="I794" s="90">
        <f>VLOOKUP($A794,[2]MENSAIS!$A$3:$M$1000,9,FALSE)</f>
        <v>0</v>
      </c>
      <c r="J794" s="58">
        <f t="shared" si="76"/>
        <v>109</v>
      </c>
      <c r="K794" s="94">
        <f t="shared" si="73"/>
        <v>0</v>
      </c>
      <c r="L794" s="94">
        <f t="shared" si="74"/>
        <v>0</v>
      </c>
      <c r="M794" s="92">
        <v>792</v>
      </c>
      <c r="N794" s="93" t="str">
        <f t="shared" si="72"/>
        <v xml:space="preserve"> </v>
      </c>
      <c r="O794" s="94">
        <f>IF(N794&gt;$N$2,1,IF(C794=C795,1*O795,C794*O795/VLOOKUP(N794,Moeda!A$3:D$99,4,1)))</f>
        <v>1</v>
      </c>
    </row>
    <row r="795" spans="1:15" ht="20.100000000000001" customHeight="1" x14ac:dyDescent="0.2">
      <c r="A795" s="95">
        <v>48214</v>
      </c>
      <c r="B795" s="100">
        <f>VLOOKUP($A795,[2]MENSAIS!$A$3:$G$1000,2,FALSE)</f>
        <v>0</v>
      </c>
      <c r="C795" s="101">
        <f>VLOOKUP($A795,[2]MENSAIS!$A$3:$G$1000,3,FALSE)</f>
        <v>1</v>
      </c>
      <c r="D795" s="100">
        <f>VLOOKUP($A795,[2]MENSAIS!$A$3:$G$1000,4,FALSE)</f>
        <v>1</v>
      </c>
      <c r="E795" s="101">
        <f>VLOOKUP($A795,[2]MENSAIS!$A$3:$G$1000,5,FALSE)</f>
        <v>1</v>
      </c>
      <c r="F795" s="96">
        <f>VLOOKUP(A795,[2]MENSAIS!$A$2:$F$999,6,FALSE)</f>
        <v>0</v>
      </c>
      <c r="G795" s="93">
        <f t="shared" si="75"/>
        <v>48214</v>
      </c>
      <c r="H795" s="89">
        <f>VLOOKUP($A795,[2]MENSAIS!$A$3:$M$1000,8,FALSE)</f>
        <v>0</v>
      </c>
      <c r="I795" s="90">
        <f>VLOOKUP($A795,[2]MENSAIS!$A$3:$M$1000,9,FALSE)</f>
        <v>0</v>
      </c>
      <c r="J795" s="58">
        <f t="shared" si="76"/>
        <v>110</v>
      </c>
      <c r="K795" s="94">
        <f t="shared" si="73"/>
        <v>0</v>
      </c>
      <c r="L795" s="94">
        <f t="shared" si="74"/>
        <v>0</v>
      </c>
      <c r="M795" s="92">
        <v>793</v>
      </c>
      <c r="N795" s="93" t="str">
        <f t="shared" si="72"/>
        <v xml:space="preserve"> </v>
      </c>
      <c r="O795" s="94">
        <f>IF(N795&gt;$N$2,1,IF(C795=C796,1*O796,C795*O796/VLOOKUP(N795,Moeda!A$3:D$99,4,1)))</f>
        <v>1</v>
      </c>
    </row>
    <row r="796" spans="1:15" ht="20.100000000000001" customHeight="1" x14ac:dyDescent="0.2">
      <c r="A796" s="95">
        <v>48245</v>
      </c>
      <c r="B796" s="100">
        <f>VLOOKUP($A796,[2]MENSAIS!$A$3:$G$1000,2,FALSE)</f>
        <v>0</v>
      </c>
      <c r="C796" s="101">
        <f>VLOOKUP($A796,[2]MENSAIS!$A$3:$G$1000,3,FALSE)</f>
        <v>1</v>
      </c>
      <c r="D796" s="100">
        <f>VLOOKUP($A796,[2]MENSAIS!$A$3:$G$1000,4,FALSE)</f>
        <v>1</v>
      </c>
      <c r="E796" s="101">
        <f>VLOOKUP($A796,[2]MENSAIS!$A$3:$G$1000,5,FALSE)</f>
        <v>1</v>
      </c>
      <c r="F796" s="96">
        <f>VLOOKUP(A796,[2]MENSAIS!$A$2:$F$999,6,FALSE)</f>
        <v>0</v>
      </c>
      <c r="G796" s="93">
        <f t="shared" si="75"/>
        <v>48245</v>
      </c>
      <c r="H796" s="89">
        <f>VLOOKUP($A796,[2]MENSAIS!$A$3:$M$1000,8,FALSE)</f>
        <v>0</v>
      </c>
      <c r="I796" s="90">
        <f>VLOOKUP($A796,[2]MENSAIS!$A$3:$M$1000,9,FALSE)</f>
        <v>0</v>
      </c>
      <c r="J796" s="58">
        <f t="shared" si="76"/>
        <v>111</v>
      </c>
      <c r="K796" s="94">
        <f t="shared" si="73"/>
        <v>0</v>
      </c>
      <c r="L796" s="94">
        <f t="shared" si="74"/>
        <v>0</v>
      </c>
      <c r="M796" s="92">
        <v>794</v>
      </c>
      <c r="N796" s="93" t="str">
        <f t="shared" si="72"/>
        <v xml:space="preserve"> </v>
      </c>
      <c r="O796" s="94">
        <f>IF(N796&gt;$N$2,1,IF(C796=C797,1*O797,C796*O797/VLOOKUP(N796,Moeda!A$3:D$99,4,1)))</f>
        <v>1</v>
      </c>
    </row>
    <row r="797" spans="1:15" ht="20.100000000000001" customHeight="1" x14ac:dyDescent="0.2">
      <c r="A797" s="95">
        <v>48274</v>
      </c>
      <c r="B797" s="100">
        <f>VLOOKUP($A797,[2]MENSAIS!$A$3:$G$1000,2,FALSE)</f>
        <v>0</v>
      </c>
      <c r="C797" s="101">
        <f>VLOOKUP($A797,[2]MENSAIS!$A$3:$G$1000,3,FALSE)</f>
        <v>1</v>
      </c>
      <c r="D797" s="100">
        <f>VLOOKUP($A797,[2]MENSAIS!$A$3:$G$1000,4,FALSE)</f>
        <v>1</v>
      </c>
      <c r="E797" s="101">
        <f>VLOOKUP($A797,[2]MENSAIS!$A$3:$G$1000,5,FALSE)</f>
        <v>1</v>
      </c>
      <c r="F797" s="96">
        <f>VLOOKUP(A797,[2]MENSAIS!$A$2:$F$999,6,FALSE)</f>
        <v>0</v>
      </c>
      <c r="G797" s="93">
        <f t="shared" si="75"/>
        <v>48274</v>
      </c>
      <c r="H797" s="89">
        <f>VLOOKUP($A797,[2]MENSAIS!$A$3:$M$1000,8,FALSE)</f>
        <v>0</v>
      </c>
      <c r="I797" s="90">
        <f>VLOOKUP($A797,[2]MENSAIS!$A$3:$M$1000,9,FALSE)</f>
        <v>0</v>
      </c>
      <c r="J797" s="58">
        <f t="shared" si="76"/>
        <v>112</v>
      </c>
      <c r="K797" s="94">
        <f t="shared" si="73"/>
        <v>0</v>
      </c>
      <c r="L797" s="94">
        <f t="shared" si="74"/>
        <v>0</v>
      </c>
      <c r="M797" s="92">
        <v>795</v>
      </c>
      <c r="N797" s="93" t="str">
        <f t="shared" si="72"/>
        <v xml:space="preserve"> </v>
      </c>
      <c r="O797" s="94">
        <f>IF(N797&gt;$N$2,1,IF(C797=C798,1*O798,C797*O798/VLOOKUP(N797,Moeda!A$3:D$99,4,1)))</f>
        <v>1</v>
      </c>
    </row>
    <row r="798" spans="1:15" ht="20.100000000000001" customHeight="1" x14ac:dyDescent="0.2">
      <c r="A798" s="95">
        <v>48305</v>
      </c>
      <c r="B798" s="100">
        <f>VLOOKUP($A798,[2]MENSAIS!$A$3:$G$1000,2,FALSE)</f>
        <v>0</v>
      </c>
      <c r="C798" s="101">
        <f>VLOOKUP($A798,[2]MENSAIS!$A$3:$G$1000,3,FALSE)</f>
        <v>1</v>
      </c>
      <c r="D798" s="100">
        <f>VLOOKUP($A798,[2]MENSAIS!$A$3:$G$1000,4,FALSE)</f>
        <v>1</v>
      </c>
      <c r="E798" s="101">
        <f>VLOOKUP($A798,[2]MENSAIS!$A$3:$G$1000,5,FALSE)</f>
        <v>1</v>
      </c>
      <c r="F798" s="96">
        <f>VLOOKUP(A798,[2]MENSAIS!$A$2:$F$999,6,FALSE)</f>
        <v>0</v>
      </c>
      <c r="G798" s="93">
        <f t="shared" si="75"/>
        <v>48305</v>
      </c>
      <c r="H798" s="89">
        <f>VLOOKUP($A798,[2]MENSAIS!$A$3:$M$1000,8,FALSE)</f>
        <v>0</v>
      </c>
      <c r="I798" s="90">
        <f>VLOOKUP($A798,[2]MENSAIS!$A$3:$M$1000,9,FALSE)</f>
        <v>0</v>
      </c>
      <c r="J798" s="58">
        <f t="shared" si="76"/>
        <v>113</v>
      </c>
      <c r="K798" s="94">
        <f t="shared" si="73"/>
        <v>0</v>
      </c>
      <c r="L798" s="94">
        <f t="shared" si="74"/>
        <v>0</v>
      </c>
      <c r="M798" s="92">
        <v>796</v>
      </c>
      <c r="N798" s="93" t="str">
        <f t="shared" si="72"/>
        <v xml:space="preserve"> </v>
      </c>
      <c r="O798" s="94">
        <f>IF(N798&gt;$N$2,1,IF(C798=C799,1*O799,C798*O799/VLOOKUP(N798,Moeda!A$3:D$99,4,1)))</f>
        <v>1</v>
      </c>
    </row>
    <row r="799" spans="1:15" ht="20.100000000000001" customHeight="1" x14ac:dyDescent="0.2">
      <c r="A799" s="95">
        <v>48335</v>
      </c>
      <c r="B799" s="100">
        <f>VLOOKUP($A799,[2]MENSAIS!$A$3:$G$1000,2,FALSE)</f>
        <v>0</v>
      </c>
      <c r="C799" s="101">
        <f>VLOOKUP($A799,[2]MENSAIS!$A$3:$G$1000,3,FALSE)</f>
        <v>1</v>
      </c>
      <c r="D799" s="100">
        <f>VLOOKUP($A799,[2]MENSAIS!$A$3:$G$1000,4,FALSE)</f>
        <v>1</v>
      </c>
      <c r="E799" s="101">
        <f>VLOOKUP($A799,[2]MENSAIS!$A$3:$G$1000,5,FALSE)</f>
        <v>1</v>
      </c>
      <c r="F799" s="96">
        <f>VLOOKUP(A799,[2]MENSAIS!$A$2:$F$999,6,FALSE)</f>
        <v>0</v>
      </c>
      <c r="G799" s="93">
        <f t="shared" si="75"/>
        <v>48335</v>
      </c>
      <c r="H799" s="89">
        <f>VLOOKUP($A799,[2]MENSAIS!$A$3:$M$1000,8,FALSE)</f>
        <v>0</v>
      </c>
      <c r="I799" s="90">
        <f>VLOOKUP($A799,[2]MENSAIS!$A$3:$M$1000,9,FALSE)</f>
        <v>0</v>
      </c>
      <c r="J799" s="58">
        <f t="shared" si="76"/>
        <v>114</v>
      </c>
      <c r="K799" s="94">
        <f t="shared" si="73"/>
        <v>0</v>
      </c>
      <c r="L799" s="94">
        <f t="shared" si="74"/>
        <v>0</v>
      </c>
      <c r="M799" s="92">
        <v>797</v>
      </c>
      <c r="N799" s="93" t="str">
        <f t="shared" si="72"/>
        <v xml:space="preserve"> </v>
      </c>
      <c r="O799" s="94">
        <f>IF(N799&gt;$N$2,1,IF(C799=C800,1*O800,C799*O800/VLOOKUP(N799,Moeda!A$3:D$99,4,1)))</f>
        <v>1</v>
      </c>
    </row>
    <row r="800" spans="1:15" ht="20.100000000000001" customHeight="1" x14ac:dyDescent="0.2">
      <c r="A800" s="95">
        <v>48366</v>
      </c>
      <c r="B800" s="100">
        <f>VLOOKUP($A800,[2]MENSAIS!$A$3:$G$1000,2,FALSE)</f>
        <v>0</v>
      </c>
      <c r="C800" s="101">
        <f>VLOOKUP($A800,[2]MENSAIS!$A$3:$G$1000,3,FALSE)</f>
        <v>1</v>
      </c>
      <c r="D800" s="100">
        <f>VLOOKUP($A800,[2]MENSAIS!$A$3:$G$1000,4,FALSE)</f>
        <v>1</v>
      </c>
      <c r="E800" s="101">
        <f>VLOOKUP($A800,[2]MENSAIS!$A$3:$G$1000,5,FALSE)</f>
        <v>1</v>
      </c>
      <c r="F800" s="96">
        <f>VLOOKUP(A800,[2]MENSAIS!$A$2:$F$999,6,FALSE)</f>
        <v>0</v>
      </c>
      <c r="G800" s="93">
        <f t="shared" si="75"/>
        <v>48366</v>
      </c>
      <c r="H800" s="89">
        <f>VLOOKUP($A800,[2]MENSAIS!$A$3:$M$1000,8,FALSE)</f>
        <v>0</v>
      </c>
      <c r="I800" s="90">
        <f>VLOOKUP($A800,[2]MENSAIS!$A$3:$M$1000,9,FALSE)</f>
        <v>0</v>
      </c>
      <c r="J800" s="58">
        <f t="shared" si="76"/>
        <v>115</v>
      </c>
      <c r="K800" s="94">
        <f t="shared" si="73"/>
        <v>0</v>
      </c>
      <c r="L800" s="94">
        <f t="shared" si="74"/>
        <v>0</v>
      </c>
      <c r="M800" s="92">
        <v>798</v>
      </c>
      <c r="N800" s="93" t="str">
        <f t="shared" si="72"/>
        <v xml:space="preserve"> </v>
      </c>
      <c r="O800" s="94">
        <f>IF(N800&gt;$N$2,1,IF(C800=C801,1*O801,C800*O801/VLOOKUP(N800,Moeda!A$3:D$99,4,1)))</f>
        <v>1</v>
      </c>
    </row>
    <row r="801" spans="1:15" ht="20.100000000000001" customHeight="1" x14ac:dyDescent="0.2">
      <c r="A801" s="95">
        <v>48396</v>
      </c>
      <c r="B801" s="100">
        <f>VLOOKUP($A801,[2]MENSAIS!$A$3:$G$1000,2,FALSE)</f>
        <v>0</v>
      </c>
      <c r="C801" s="101">
        <f>VLOOKUP($A801,[2]MENSAIS!$A$3:$G$1000,3,FALSE)</f>
        <v>1</v>
      </c>
      <c r="D801" s="100">
        <f>VLOOKUP($A801,[2]MENSAIS!$A$3:$G$1000,4,FALSE)</f>
        <v>1</v>
      </c>
      <c r="E801" s="101">
        <f>VLOOKUP($A801,[2]MENSAIS!$A$3:$G$1000,5,FALSE)</f>
        <v>1</v>
      </c>
      <c r="F801" s="96">
        <f>VLOOKUP(A801,[2]MENSAIS!$A$2:$F$999,6,FALSE)</f>
        <v>0</v>
      </c>
      <c r="G801" s="93">
        <f t="shared" si="75"/>
        <v>48396</v>
      </c>
      <c r="H801" s="89">
        <f>VLOOKUP($A801,[2]MENSAIS!$A$3:$M$1000,8,FALSE)</f>
        <v>0</v>
      </c>
      <c r="I801" s="90">
        <f>VLOOKUP($A801,[2]MENSAIS!$A$3:$M$1000,9,FALSE)</f>
        <v>0</v>
      </c>
      <c r="J801" s="58">
        <f t="shared" si="76"/>
        <v>116</v>
      </c>
      <c r="K801" s="94">
        <f t="shared" si="73"/>
        <v>0</v>
      </c>
      <c r="L801" s="94">
        <f t="shared" si="74"/>
        <v>0</v>
      </c>
      <c r="M801" s="92">
        <v>799</v>
      </c>
      <c r="N801" s="93" t="str">
        <f t="shared" si="72"/>
        <v xml:space="preserve"> </v>
      </c>
      <c r="O801" s="94">
        <f>IF(N801&gt;$N$2,1,IF(C801=C802,1*O802,C801*O802/VLOOKUP(N801,Moeda!A$3:D$99,4,1)))</f>
        <v>1</v>
      </c>
    </row>
    <row r="802" spans="1:15" ht="20.100000000000001" customHeight="1" x14ac:dyDescent="0.2">
      <c r="A802" s="95">
        <v>48427</v>
      </c>
      <c r="B802" s="100">
        <f>VLOOKUP($A802,[2]MENSAIS!$A$3:$G$1000,2,FALSE)</f>
        <v>0</v>
      </c>
      <c r="C802" s="101">
        <f>VLOOKUP($A802,[2]MENSAIS!$A$3:$G$1000,3,FALSE)</f>
        <v>1</v>
      </c>
      <c r="D802" s="100">
        <f>VLOOKUP($A802,[2]MENSAIS!$A$3:$G$1000,4,FALSE)</f>
        <v>1</v>
      </c>
      <c r="E802" s="101">
        <f>VLOOKUP($A802,[2]MENSAIS!$A$3:$G$1000,5,FALSE)</f>
        <v>1</v>
      </c>
      <c r="F802" s="96">
        <f>VLOOKUP(A802,[2]MENSAIS!$A$2:$F$999,6,FALSE)</f>
        <v>0</v>
      </c>
      <c r="G802" s="93">
        <f t="shared" si="75"/>
        <v>48427</v>
      </c>
      <c r="H802" s="89">
        <f>VLOOKUP($A802,[2]MENSAIS!$A$3:$M$1000,8,FALSE)</f>
        <v>0</v>
      </c>
      <c r="I802" s="90">
        <f>VLOOKUP($A802,[2]MENSAIS!$A$3:$M$1000,9,FALSE)</f>
        <v>0</v>
      </c>
      <c r="J802" s="58">
        <f t="shared" si="76"/>
        <v>117</v>
      </c>
      <c r="K802" s="94">
        <f t="shared" si="73"/>
        <v>0</v>
      </c>
      <c r="L802" s="94">
        <f t="shared" si="74"/>
        <v>0</v>
      </c>
      <c r="M802" s="92">
        <v>800</v>
      </c>
      <c r="N802" s="93" t="str">
        <f t="shared" si="72"/>
        <v xml:space="preserve"> </v>
      </c>
      <c r="O802" s="94">
        <f>IF(N802&gt;$N$2,1,IF(C802=C803,1*O803,C802*O803/VLOOKUP(N802,Moeda!A$3:D$99,4,1)))</f>
        <v>1</v>
      </c>
    </row>
    <row r="803" spans="1:15" ht="20.100000000000001" customHeight="1" x14ac:dyDescent="0.2">
      <c r="A803" s="95">
        <v>48458</v>
      </c>
      <c r="B803" s="100">
        <f>VLOOKUP($A803,[2]MENSAIS!$A$3:$G$1000,2,FALSE)</f>
        <v>0</v>
      </c>
      <c r="C803" s="101">
        <f>VLOOKUP($A803,[2]MENSAIS!$A$3:$G$1000,3,FALSE)</f>
        <v>1</v>
      </c>
      <c r="D803" s="100">
        <f>VLOOKUP($A803,[2]MENSAIS!$A$3:$G$1000,4,FALSE)</f>
        <v>1</v>
      </c>
      <c r="E803" s="101">
        <f>VLOOKUP($A803,[2]MENSAIS!$A$3:$G$1000,5,FALSE)</f>
        <v>1</v>
      </c>
      <c r="F803" s="96">
        <f>VLOOKUP(A803,[2]MENSAIS!$A$2:$F$999,6,FALSE)</f>
        <v>0</v>
      </c>
      <c r="G803" s="93">
        <f t="shared" si="75"/>
        <v>48458</v>
      </c>
      <c r="H803" s="89">
        <f>VLOOKUP($A803,[2]MENSAIS!$A$3:$M$1000,8,FALSE)</f>
        <v>0</v>
      </c>
      <c r="I803" s="90">
        <f>VLOOKUP($A803,[2]MENSAIS!$A$3:$M$1000,9,FALSE)</f>
        <v>0</v>
      </c>
      <c r="J803" s="58">
        <f t="shared" si="76"/>
        <v>118</v>
      </c>
      <c r="K803" s="94">
        <f t="shared" si="73"/>
        <v>0</v>
      </c>
      <c r="L803" s="94">
        <f t="shared" si="74"/>
        <v>0</v>
      </c>
      <c r="M803" s="92">
        <v>801</v>
      </c>
      <c r="N803" s="93" t="str">
        <f t="shared" si="72"/>
        <v xml:space="preserve"> </v>
      </c>
      <c r="O803" s="94">
        <f>IF(N803&gt;$N$2,1,IF(C803=C804,1*O804,C803*O804/VLOOKUP(N803,Moeda!A$3:D$99,4,1)))</f>
        <v>1</v>
      </c>
    </row>
    <row r="804" spans="1:15" ht="20.100000000000001" customHeight="1" x14ac:dyDescent="0.2">
      <c r="A804" s="95">
        <v>48488</v>
      </c>
      <c r="B804" s="100">
        <f>VLOOKUP($A804,[2]MENSAIS!$A$3:$G$1000,2,FALSE)</f>
        <v>0</v>
      </c>
      <c r="C804" s="101">
        <f>VLOOKUP($A804,[2]MENSAIS!$A$3:$G$1000,3,FALSE)</f>
        <v>1</v>
      </c>
      <c r="D804" s="100">
        <f>VLOOKUP($A804,[2]MENSAIS!$A$3:$G$1000,4,FALSE)</f>
        <v>1</v>
      </c>
      <c r="E804" s="101">
        <f>VLOOKUP($A804,[2]MENSAIS!$A$3:$G$1000,5,FALSE)</f>
        <v>1</v>
      </c>
      <c r="F804" s="96">
        <f>VLOOKUP(A804,[2]MENSAIS!$A$2:$F$999,6,FALSE)</f>
        <v>0</v>
      </c>
      <c r="G804" s="93">
        <f t="shared" si="75"/>
        <v>48488</v>
      </c>
      <c r="H804" s="89">
        <f>VLOOKUP($A804,[2]MENSAIS!$A$3:$M$1000,8,FALSE)</f>
        <v>0</v>
      </c>
      <c r="I804" s="90">
        <f>VLOOKUP($A804,[2]MENSAIS!$A$3:$M$1000,9,FALSE)</f>
        <v>0</v>
      </c>
      <c r="J804" s="58">
        <f t="shared" si="76"/>
        <v>119</v>
      </c>
      <c r="K804" s="94">
        <f t="shared" si="73"/>
        <v>0</v>
      </c>
      <c r="L804" s="94">
        <f t="shared" si="74"/>
        <v>0</v>
      </c>
      <c r="M804" s="92">
        <v>802</v>
      </c>
      <c r="N804" s="93" t="str">
        <f t="shared" si="72"/>
        <v xml:space="preserve"> </v>
      </c>
      <c r="O804" s="94">
        <f>IF(N804&gt;$N$2,1,IF(C804=C805,1*O805,C804*O805/VLOOKUP(N804,Moeda!A$3:D$99,4,1)))</f>
        <v>1</v>
      </c>
    </row>
    <row r="805" spans="1:15" ht="20.100000000000001" customHeight="1" x14ac:dyDescent="0.2">
      <c r="A805" s="95">
        <v>48519</v>
      </c>
      <c r="B805" s="100">
        <f>VLOOKUP($A805,[2]MENSAIS!$A$3:$G$1000,2,FALSE)</f>
        <v>0</v>
      </c>
      <c r="C805" s="101">
        <f>VLOOKUP($A805,[2]MENSAIS!$A$3:$G$1000,3,FALSE)</f>
        <v>1</v>
      </c>
      <c r="D805" s="100">
        <f>VLOOKUP($A805,[2]MENSAIS!$A$3:$G$1000,4,FALSE)</f>
        <v>1</v>
      </c>
      <c r="E805" s="101">
        <f>VLOOKUP($A805,[2]MENSAIS!$A$3:$G$1000,5,FALSE)</f>
        <v>1</v>
      </c>
      <c r="F805" s="96">
        <f>VLOOKUP(A805,[2]MENSAIS!$A$2:$F$999,6,FALSE)</f>
        <v>0</v>
      </c>
      <c r="G805" s="93">
        <f t="shared" si="75"/>
        <v>48519</v>
      </c>
      <c r="H805" s="89">
        <f>VLOOKUP($A805,[2]MENSAIS!$A$3:$M$1000,8,FALSE)</f>
        <v>0</v>
      </c>
      <c r="I805" s="90">
        <f>VLOOKUP($A805,[2]MENSAIS!$A$3:$M$1000,9,FALSE)</f>
        <v>0</v>
      </c>
      <c r="J805" s="58">
        <f t="shared" si="76"/>
        <v>120</v>
      </c>
      <c r="K805" s="94">
        <f t="shared" si="73"/>
        <v>0</v>
      </c>
      <c r="L805" s="94">
        <f t="shared" si="74"/>
        <v>0</v>
      </c>
      <c r="M805" s="92">
        <v>803</v>
      </c>
      <c r="N805" s="93" t="str">
        <f t="shared" si="72"/>
        <v xml:space="preserve"> </v>
      </c>
      <c r="O805" s="94">
        <f>IF(N805&gt;$N$2,1,IF(C805=C806,1*O806,C805*O806/VLOOKUP(N805,Moeda!A$3:D$99,4,1)))</f>
        <v>1</v>
      </c>
    </row>
    <row r="806" spans="1:15" ht="20.100000000000001" customHeight="1" x14ac:dyDescent="0.2">
      <c r="A806" s="95">
        <v>48549</v>
      </c>
      <c r="B806" s="100">
        <f>VLOOKUP($A806,[2]MENSAIS!$A$3:$G$1000,2,FALSE)</f>
        <v>0</v>
      </c>
      <c r="C806" s="101">
        <f>VLOOKUP($A806,[2]MENSAIS!$A$3:$G$1000,3,FALSE)</f>
        <v>1</v>
      </c>
      <c r="D806" s="100">
        <f>VLOOKUP($A806,[2]MENSAIS!$A$3:$G$1000,4,FALSE)</f>
        <v>1</v>
      </c>
      <c r="E806" s="101">
        <f>VLOOKUP($A806,[2]MENSAIS!$A$3:$G$1000,5,FALSE)</f>
        <v>1</v>
      </c>
      <c r="F806" s="96">
        <f>VLOOKUP(A806,[2]MENSAIS!$A$2:$F$999,6,FALSE)</f>
        <v>0</v>
      </c>
      <c r="G806" s="93">
        <f t="shared" si="75"/>
        <v>48549</v>
      </c>
      <c r="H806" s="89">
        <f>VLOOKUP($A806,[2]MENSAIS!$A$3:$M$1000,8,FALSE)</f>
        <v>0</v>
      </c>
      <c r="I806" s="90">
        <f>VLOOKUP($A806,[2]MENSAIS!$A$3:$M$1000,9,FALSE)</f>
        <v>0</v>
      </c>
      <c r="J806" s="58">
        <f t="shared" si="76"/>
        <v>121</v>
      </c>
      <c r="K806" s="94">
        <f t="shared" si="73"/>
        <v>0</v>
      </c>
      <c r="L806" s="94">
        <f t="shared" si="74"/>
        <v>0</v>
      </c>
      <c r="M806" s="92">
        <v>804</v>
      </c>
      <c r="N806" s="93" t="str">
        <f t="shared" si="72"/>
        <v xml:space="preserve"> </v>
      </c>
      <c r="O806" s="94">
        <f>IF(N806&gt;$N$2,1,IF(C806=C807,1*O807,C806*O807/VLOOKUP(N806,Moeda!A$3:D$99,4,1)))</f>
        <v>1</v>
      </c>
    </row>
    <row r="807" spans="1:15" ht="20.100000000000001" customHeight="1" x14ac:dyDescent="0.2">
      <c r="A807" s="95">
        <v>48580</v>
      </c>
      <c r="B807" s="100">
        <f>VLOOKUP($A807,[2]MENSAIS!$A$3:$G$1000,2,FALSE)</f>
        <v>0</v>
      </c>
      <c r="C807" s="101">
        <f>VLOOKUP($A807,[2]MENSAIS!$A$3:$G$1000,3,FALSE)</f>
        <v>1</v>
      </c>
      <c r="D807" s="100">
        <f>VLOOKUP($A807,[2]MENSAIS!$A$3:$G$1000,4,FALSE)</f>
        <v>1</v>
      </c>
      <c r="E807" s="101">
        <f>VLOOKUP($A807,[2]MENSAIS!$A$3:$G$1000,5,FALSE)</f>
        <v>1</v>
      </c>
      <c r="F807" s="96">
        <f>VLOOKUP(A807,[2]MENSAIS!$A$2:$F$999,6,FALSE)</f>
        <v>0</v>
      </c>
      <c r="G807" s="93">
        <f t="shared" si="75"/>
        <v>48580</v>
      </c>
      <c r="H807" s="89">
        <f>VLOOKUP($A807,[2]MENSAIS!$A$3:$M$1000,8,FALSE)</f>
        <v>0</v>
      </c>
      <c r="I807" s="90">
        <f>VLOOKUP($A807,[2]MENSAIS!$A$3:$M$1000,9,FALSE)</f>
        <v>0</v>
      </c>
      <c r="J807" s="58">
        <f t="shared" si="76"/>
        <v>122</v>
      </c>
      <c r="K807" s="94">
        <f t="shared" si="73"/>
        <v>0</v>
      </c>
      <c r="L807" s="94">
        <f t="shared" si="74"/>
        <v>0</v>
      </c>
      <c r="M807" s="92">
        <v>805</v>
      </c>
      <c r="N807" s="93" t="str">
        <f t="shared" si="72"/>
        <v xml:space="preserve"> </v>
      </c>
      <c r="O807" s="94">
        <f>IF(N807&gt;$N$2,1,IF(C807=C808,1*O808,C807*O808/VLOOKUP(N807,Moeda!A$3:D$99,4,1)))</f>
        <v>1</v>
      </c>
    </row>
    <row r="808" spans="1:15" ht="20.100000000000001" customHeight="1" x14ac:dyDescent="0.2">
      <c r="A808" s="95">
        <v>48611</v>
      </c>
      <c r="B808" s="100">
        <f>VLOOKUP($A808,[2]MENSAIS!$A$3:$G$1000,2,FALSE)</f>
        <v>0</v>
      </c>
      <c r="C808" s="101">
        <f>VLOOKUP($A808,[2]MENSAIS!$A$3:$G$1000,3,FALSE)</f>
        <v>1</v>
      </c>
      <c r="D808" s="100">
        <f>VLOOKUP($A808,[2]MENSAIS!$A$3:$G$1000,4,FALSE)</f>
        <v>1</v>
      </c>
      <c r="E808" s="101">
        <f>VLOOKUP($A808,[2]MENSAIS!$A$3:$G$1000,5,FALSE)</f>
        <v>1</v>
      </c>
      <c r="F808" s="96">
        <f>VLOOKUP(A808,[2]MENSAIS!$A$2:$F$999,6,FALSE)</f>
        <v>0</v>
      </c>
      <c r="G808" s="93">
        <f t="shared" si="75"/>
        <v>48611</v>
      </c>
      <c r="H808" s="89">
        <f>VLOOKUP($A808,[2]MENSAIS!$A$3:$M$1000,8,FALSE)</f>
        <v>0</v>
      </c>
      <c r="I808" s="90">
        <f>VLOOKUP($A808,[2]MENSAIS!$A$3:$M$1000,9,FALSE)</f>
        <v>0</v>
      </c>
      <c r="J808" s="58">
        <f t="shared" si="76"/>
        <v>123</v>
      </c>
      <c r="K808" s="94">
        <f t="shared" si="73"/>
        <v>0</v>
      </c>
      <c r="L808" s="94">
        <f t="shared" si="74"/>
        <v>0</v>
      </c>
      <c r="M808" s="92">
        <v>806</v>
      </c>
      <c r="N808" s="93" t="str">
        <f t="shared" si="72"/>
        <v xml:space="preserve"> </v>
      </c>
      <c r="O808" s="94">
        <f>IF(N808&gt;$N$2,1,IF(C808=C809,1*O809,C808*O809/VLOOKUP(N808,Moeda!A$3:D$99,4,1)))</f>
        <v>1</v>
      </c>
    </row>
    <row r="809" spans="1:15" ht="20.100000000000001" customHeight="1" x14ac:dyDescent="0.2">
      <c r="A809" s="95">
        <v>48639</v>
      </c>
      <c r="B809" s="100">
        <f>VLOOKUP($A809,[2]MENSAIS!$A$3:$G$1000,2,FALSE)</f>
        <v>0</v>
      </c>
      <c r="C809" s="101">
        <f>VLOOKUP($A809,[2]MENSAIS!$A$3:$G$1000,3,FALSE)</f>
        <v>1</v>
      </c>
      <c r="D809" s="100">
        <f>VLOOKUP($A809,[2]MENSAIS!$A$3:$G$1000,4,FALSE)</f>
        <v>1</v>
      </c>
      <c r="E809" s="101">
        <f>VLOOKUP($A809,[2]MENSAIS!$A$3:$G$1000,5,FALSE)</f>
        <v>1</v>
      </c>
      <c r="F809" s="96">
        <f>VLOOKUP(A809,[2]MENSAIS!$A$2:$F$999,6,FALSE)</f>
        <v>0</v>
      </c>
      <c r="G809" s="93">
        <f t="shared" si="75"/>
        <v>48639</v>
      </c>
      <c r="H809" s="89">
        <f>VLOOKUP($A809,[2]MENSAIS!$A$3:$M$1000,8,FALSE)</f>
        <v>0</v>
      </c>
      <c r="I809" s="90">
        <f>VLOOKUP($A809,[2]MENSAIS!$A$3:$M$1000,9,FALSE)</f>
        <v>0</v>
      </c>
      <c r="J809" s="58">
        <f t="shared" si="76"/>
        <v>124</v>
      </c>
      <c r="K809" s="94">
        <f t="shared" si="73"/>
        <v>0</v>
      </c>
      <c r="L809" s="94">
        <f t="shared" si="74"/>
        <v>0</v>
      </c>
      <c r="M809" s="92">
        <v>807</v>
      </c>
      <c r="N809" s="93" t="str">
        <f t="shared" si="72"/>
        <v xml:space="preserve"> </v>
      </c>
      <c r="O809" s="94">
        <f>IF(N809&gt;$N$2,1,IF(C809=C810,1*O810,C809*O810/VLOOKUP(N809,Moeda!A$3:D$99,4,1)))</f>
        <v>1</v>
      </c>
    </row>
    <row r="810" spans="1:15" ht="20.100000000000001" customHeight="1" x14ac:dyDescent="0.2">
      <c r="A810" s="95">
        <v>48670</v>
      </c>
      <c r="B810" s="100">
        <f>VLOOKUP($A810,[2]MENSAIS!$A$3:$G$1000,2,FALSE)</f>
        <v>0</v>
      </c>
      <c r="C810" s="101">
        <f>VLOOKUP($A810,[2]MENSAIS!$A$3:$G$1000,3,FALSE)</f>
        <v>1</v>
      </c>
      <c r="D810" s="100">
        <f>VLOOKUP($A810,[2]MENSAIS!$A$3:$G$1000,4,FALSE)</f>
        <v>1</v>
      </c>
      <c r="E810" s="101">
        <f>VLOOKUP($A810,[2]MENSAIS!$A$3:$G$1000,5,FALSE)</f>
        <v>1</v>
      </c>
      <c r="F810" s="96">
        <f>VLOOKUP(A810,[2]MENSAIS!$A$2:$F$999,6,FALSE)</f>
        <v>0</v>
      </c>
      <c r="G810" s="93">
        <f t="shared" si="75"/>
        <v>48670</v>
      </c>
      <c r="H810" s="89">
        <f>VLOOKUP($A810,[2]MENSAIS!$A$3:$M$1000,8,FALSE)</f>
        <v>0</v>
      </c>
      <c r="I810" s="90">
        <f>VLOOKUP($A810,[2]MENSAIS!$A$3:$M$1000,9,FALSE)</f>
        <v>0</v>
      </c>
      <c r="J810" s="58">
        <f t="shared" si="76"/>
        <v>125</v>
      </c>
      <c r="K810" s="94">
        <f t="shared" si="73"/>
        <v>0</v>
      </c>
      <c r="L810" s="94">
        <f t="shared" si="74"/>
        <v>0</v>
      </c>
      <c r="M810" s="92">
        <v>808</v>
      </c>
      <c r="N810" s="93" t="str">
        <f t="shared" ref="N810:N873" si="77">IF(G810&gt;$H$1," ",G810)</f>
        <v xml:space="preserve"> </v>
      </c>
      <c r="O810" s="94">
        <f>IF(N810&gt;$N$2,1,IF(C810=C811,1*O811,C810*O811/VLOOKUP(N810,Moeda!A$3:D$99,4,1)))</f>
        <v>1</v>
      </c>
    </row>
    <row r="811" spans="1:15" ht="20.100000000000001" customHeight="1" x14ac:dyDescent="0.2">
      <c r="A811" s="95">
        <v>48700</v>
      </c>
      <c r="B811" s="100">
        <f>VLOOKUP($A811,[2]MENSAIS!$A$3:$G$1000,2,FALSE)</f>
        <v>0</v>
      </c>
      <c r="C811" s="101">
        <f>VLOOKUP($A811,[2]MENSAIS!$A$3:$G$1000,3,FALSE)</f>
        <v>1</v>
      </c>
      <c r="D811" s="100">
        <f>VLOOKUP($A811,[2]MENSAIS!$A$3:$G$1000,4,FALSE)</f>
        <v>1</v>
      </c>
      <c r="E811" s="101">
        <f>VLOOKUP($A811,[2]MENSAIS!$A$3:$G$1000,5,FALSE)</f>
        <v>1</v>
      </c>
      <c r="F811" s="96">
        <f>VLOOKUP(A811,[2]MENSAIS!$A$2:$F$999,6,FALSE)</f>
        <v>0</v>
      </c>
      <c r="G811" s="93">
        <f t="shared" si="75"/>
        <v>48700</v>
      </c>
      <c r="H811" s="89">
        <f>VLOOKUP($A811,[2]MENSAIS!$A$3:$M$1000,8,FALSE)</f>
        <v>0</v>
      </c>
      <c r="I811" s="90">
        <f>VLOOKUP($A811,[2]MENSAIS!$A$3:$M$1000,9,FALSE)</f>
        <v>0</v>
      </c>
      <c r="J811" s="58">
        <f t="shared" si="76"/>
        <v>126</v>
      </c>
      <c r="K811" s="94">
        <f t="shared" ref="K811:K874" si="78">D811-1</f>
        <v>0</v>
      </c>
      <c r="L811" s="94">
        <f t="shared" ref="L811:L874" si="79">PRODUCT(C800:C811)-1</f>
        <v>0</v>
      </c>
      <c r="M811" s="92">
        <v>809</v>
      </c>
      <c r="N811" s="93" t="str">
        <f t="shared" si="77"/>
        <v xml:space="preserve"> </v>
      </c>
      <c r="O811" s="94">
        <f>IF(N811&gt;$N$2,1,IF(C811=C812,1*O812,C811*O812/VLOOKUP(N811,Moeda!A$3:D$99,4,1)))</f>
        <v>1</v>
      </c>
    </row>
    <row r="812" spans="1:15" ht="20.100000000000001" customHeight="1" x14ac:dyDescent="0.2">
      <c r="A812" s="95">
        <v>48731</v>
      </c>
      <c r="B812" s="100">
        <f>VLOOKUP($A812,[2]MENSAIS!$A$3:$G$1000,2,FALSE)</f>
        <v>0</v>
      </c>
      <c r="C812" s="101">
        <f>VLOOKUP($A812,[2]MENSAIS!$A$3:$G$1000,3,FALSE)</f>
        <v>1</v>
      </c>
      <c r="D812" s="100">
        <f>VLOOKUP($A812,[2]MENSAIS!$A$3:$G$1000,4,FALSE)</f>
        <v>1</v>
      </c>
      <c r="E812" s="101">
        <f>VLOOKUP($A812,[2]MENSAIS!$A$3:$G$1000,5,FALSE)</f>
        <v>1</v>
      </c>
      <c r="F812" s="96">
        <f>VLOOKUP(A812,[2]MENSAIS!$A$2:$F$999,6,FALSE)</f>
        <v>0</v>
      </c>
      <c r="G812" s="93">
        <f t="shared" si="75"/>
        <v>48731</v>
      </c>
      <c r="H812" s="89">
        <f>VLOOKUP($A812,[2]MENSAIS!$A$3:$M$1000,8,FALSE)</f>
        <v>0</v>
      </c>
      <c r="I812" s="90">
        <f>VLOOKUP($A812,[2]MENSAIS!$A$3:$M$1000,9,FALSE)</f>
        <v>0</v>
      </c>
      <c r="J812" s="58">
        <f t="shared" si="76"/>
        <v>127</v>
      </c>
      <c r="K812" s="94">
        <f t="shared" si="78"/>
        <v>0</v>
      </c>
      <c r="L812" s="94">
        <f t="shared" si="79"/>
        <v>0</v>
      </c>
      <c r="M812" s="92">
        <v>810</v>
      </c>
      <c r="N812" s="93" t="str">
        <f t="shared" si="77"/>
        <v xml:space="preserve"> </v>
      </c>
      <c r="O812" s="94">
        <f>IF(N812&gt;$N$2,1,IF(C812=C813,1*O813,C812*O813/VLOOKUP(N812,Moeda!A$3:D$99,4,1)))</f>
        <v>1</v>
      </c>
    </row>
    <row r="813" spans="1:15" ht="20.100000000000001" customHeight="1" x14ac:dyDescent="0.2">
      <c r="A813" s="95">
        <v>48761</v>
      </c>
      <c r="B813" s="100">
        <f>VLOOKUP($A813,[2]MENSAIS!$A$3:$G$1000,2,FALSE)</f>
        <v>0</v>
      </c>
      <c r="C813" s="101">
        <f>VLOOKUP($A813,[2]MENSAIS!$A$3:$G$1000,3,FALSE)</f>
        <v>1</v>
      </c>
      <c r="D813" s="100">
        <f>VLOOKUP($A813,[2]MENSAIS!$A$3:$G$1000,4,FALSE)</f>
        <v>1</v>
      </c>
      <c r="E813" s="101">
        <f>VLOOKUP($A813,[2]MENSAIS!$A$3:$G$1000,5,FALSE)</f>
        <v>1</v>
      </c>
      <c r="F813" s="96">
        <f>VLOOKUP(A813,[2]MENSAIS!$A$2:$F$999,6,FALSE)</f>
        <v>0</v>
      </c>
      <c r="G813" s="93">
        <f t="shared" si="75"/>
        <v>48761</v>
      </c>
      <c r="H813" s="89">
        <f>VLOOKUP($A813,[2]MENSAIS!$A$3:$M$1000,8,FALSE)</f>
        <v>0</v>
      </c>
      <c r="I813" s="90">
        <f>VLOOKUP($A813,[2]MENSAIS!$A$3:$M$1000,9,FALSE)</f>
        <v>0</v>
      </c>
      <c r="J813" s="58">
        <f t="shared" si="76"/>
        <v>128</v>
      </c>
      <c r="K813" s="94">
        <f t="shared" si="78"/>
        <v>0</v>
      </c>
      <c r="L813" s="94">
        <f t="shared" si="79"/>
        <v>0</v>
      </c>
      <c r="M813" s="92">
        <v>811</v>
      </c>
      <c r="N813" s="93" t="str">
        <f t="shared" si="77"/>
        <v xml:space="preserve"> </v>
      </c>
      <c r="O813" s="94">
        <f>IF(N813&gt;$N$2,1,IF(C813=C814,1*O814,C813*O814/VLOOKUP(N813,Moeda!A$3:D$99,4,1)))</f>
        <v>1</v>
      </c>
    </row>
    <row r="814" spans="1:15" ht="20.100000000000001" customHeight="1" x14ac:dyDescent="0.2">
      <c r="A814" s="95">
        <v>48792</v>
      </c>
      <c r="B814" s="100">
        <f>VLOOKUP($A814,[2]MENSAIS!$A$3:$G$1000,2,FALSE)</f>
        <v>0</v>
      </c>
      <c r="C814" s="101">
        <f>VLOOKUP($A814,[2]MENSAIS!$A$3:$G$1000,3,FALSE)</f>
        <v>1</v>
      </c>
      <c r="D814" s="100">
        <f>VLOOKUP($A814,[2]MENSAIS!$A$3:$G$1000,4,FALSE)</f>
        <v>1</v>
      </c>
      <c r="E814" s="101">
        <f>VLOOKUP($A814,[2]MENSAIS!$A$3:$G$1000,5,FALSE)</f>
        <v>1</v>
      </c>
      <c r="F814" s="96">
        <f>VLOOKUP(A814,[2]MENSAIS!$A$2:$F$999,6,FALSE)</f>
        <v>0</v>
      </c>
      <c r="G814" s="93">
        <f t="shared" si="75"/>
        <v>48792</v>
      </c>
      <c r="H814" s="89">
        <f>VLOOKUP($A814,[2]MENSAIS!$A$3:$M$1000,8,FALSE)</f>
        <v>0</v>
      </c>
      <c r="I814" s="90">
        <f>VLOOKUP($A814,[2]MENSAIS!$A$3:$M$1000,9,FALSE)</f>
        <v>0</v>
      </c>
      <c r="J814" s="58">
        <f t="shared" si="76"/>
        <v>129</v>
      </c>
      <c r="K814" s="94">
        <f t="shared" si="78"/>
        <v>0</v>
      </c>
      <c r="L814" s="94">
        <f t="shared" si="79"/>
        <v>0</v>
      </c>
      <c r="M814" s="92">
        <v>812</v>
      </c>
      <c r="N814" s="93" t="str">
        <f t="shared" si="77"/>
        <v xml:space="preserve"> </v>
      </c>
      <c r="O814" s="94">
        <f>IF(N814&gt;$N$2,1,IF(C814=C815,1*O815,C814*O815/VLOOKUP(N814,Moeda!A$3:D$99,4,1)))</f>
        <v>1</v>
      </c>
    </row>
    <row r="815" spans="1:15" ht="20.100000000000001" customHeight="1" x14ac:dyDescent="0.2">
      <c r="A815" s="95">
        <v>48823</v>
      </c>
      <c r="B815" s="100">
        <f>VLOOKUP($A815,[2]MENSAIS!$A$3:$G$1000,2,FALSE)</f>
        <v>0</v>
      </c>
      <c r="C815" s="101">
        <f>VLOOKUP($A815,[2]MENSAIS!$A$3:$G$1000,3,FALSE)</f>
        <v>1</v>
      </c>
      <c r="D815" s="100">
        <f>VLOOKUP($A815,[2]MENSAIS!$A$3:$G$1000,4,FALSE)</f>
        <v>1</v>
      </c>
      <c r="E815" s="101">
        <f>VLOOKUP($A815,[2]MENSAIS!$A$3:$G$1000,5,FALSE)</f>
        <v>1</v>
      </c>
      <c r="F815" s="96">
        <f>VLOOKUP(A815,[2]MENSAIS!$A$2:$F$999,6,FALSE)</f>
        <v>0</v>
      </c>
      <c r="G815" s="93">
        <f t="shared" si="75"/>
        <v>48823</v>
      </c>
      <c r="H815" s="89">
        <f>VLOOKUP($A815,[2]MENSAIS!$A$3:$M$1000,8,FALSE)</f>
        <v>0</v>
      </c>
      <c r="I815" s="90">
        <f>VLOOKUP($A815,[2]MENSAIS!$A$3:$M$1000,9,FALSE)</f>
        <v>0</v>
      </c>
      <c r="J815" s="58">
        <f t="shared" si="76"/>
        <v>130</v>
      </c>
      <c r="K815" s="94">
        <f t="shared" si="78"/>
        <v>0</v>
      </c>
      <c r="L815" s="94">
        <f t="shared" si="79"/>
        <v>0</v>
      </c>
      <c r="M815" s="92">
        <v>813</v>
      </c>
      <c r="N815" s="93" t="str">
        <f t="shared" si="77"/>
        <v xml:space="preserve"> </v>
      </c>
      <c r="O815" s="94">
        <f>IF(N815&gt;$N$2,1,IF(C815=C816,1*O816,C815*O816/VLOOKUP(N815,Moeda!A$3:D$99,4,1)))</f>
        <v>1</v>
      </c>
    </row>
    <row r="816" spans="1:15" ht="20.100000000000001" customHeight="1" x14ac:dyDescent="0.2">
      <c r="A816" s="95">
        <v>48853</v>
      </c>
      <c r="B816" s="100">
        <f>VLOOKUP($A816,[2]MENSAIS!$A$3:$G$1000,2,FALSE)</f>
        <v>0</v>
      </c>
      <c r="C816" s="101">
        <f>VLOOKUP($A816,[2]MENSAIS!$A$3:$G$1000,3,FALSE)</f>
        <v>1</v>
      </c>
      <c r="D816" s="100">
        <f>VLOOKUP($A816,[2]MENSAIS!$A$3:$G$1000,4,FALSE)</f>
        <v>1</v>
      </c>
      <c r="E816" s="101">
        <f>VLOOKUP($A816,[2]MENSAIS!$A$3:$G$1000,5,FALSE)</f>
        <v>1</v>
      </c>
      <c r="F816" s="96">
        <f>VLOOKUP(A816,[2]MENSAIS!$A$2:$F$999,6,FALSE)</f>
        <v>0</v>
      </c>
      <c r="G816" s="93">
        <f t="shared" si="75"/>
        <v>48853</v>
      </c>
      <c r="H816" s="89">
        <f>VLOOKUP($A816,[2]MENSAIS!$A$3:$M$1000,8,FALSE)</f>
        <v>0</v>
      </c>
      <c r="I816" s="90">
        <f>VLOOKUP($A816,[2]MENSAIS!$A$3:$M$1000,9,FALSE)</f>
        <v>0</v>
      </c>
      <c r="J816" s="58">
        <f t="shared" si="76"/>
        <v>131</v>
      </c>
      <c r="K816" s="94">
        <f t="shared" si="78"/>
        <v>0</v>
      </c>
      <c r="L816" s="94">
        <f t="shared" si="79"/>
        <v>0</v>
      </c>
      <c r="M816" s="92">
        <v>814</v>
      </c>
      <c r="N816" s="93" t="str">
        <f t="shared" si="77"/>
        <v xml:space="preserve"> </v>
      </c>
      <c r="O816" s="94">
        <f>IF(N816&gt;$N$2,1,IF(C816=C817,1*O817,C816*O817/VLOOKUP(N816,Moeda!A$3:D$99,4,1)))</f>
        <v>1</v>
      </c>
    </row>
    <row r="817" spans="1:15" ht="20.100000000000001" customHeight="1" x14ac:dyDescent="0.2">
      <c r="A817" s="95">
        <v>48884</v>
      </c>
      <c r="B817" s="100">
        <f>VLOOKUP($A817,[2]MENSAIS!$A$3:$G$1000,2,FALSE)</f>
        <v>0</v>
      </c>
      <c r="C817" s="101">
        <f>VLOOKUP($A817,[2]MENSAIS!$A$3:$G$1000,3,FALSE)</f>
        <v>1</v>
      </c>
      <c r="D817" s="100">
        <f>VLOOKUP($A817,[2]MENSAIS!$A$3:$G$1000,4,FALSE)</f>
        <v>1</v>
      </c>
      <c r="E817" s="101">
        <f>VLOOKUP($A817,[2]MENSAIS!$A$3:$G$1000,5,FALSE)</f>
        <v>1</v>
      </c>
      <c r="F817" s="96">
        <f>VLOOKUP(A817,[2]MENSAIS!$A$2:$F$999,6,FALSE)</f>
        <v>0</v>
      </c>
      <c r="G817" s="93">
        <f t="shared" si="75"/>
        <v>48884</v>
      </c>
      <c r="H817" s="89">
        <f>VLOOKUP($A817,[2]MENSAIS!$A$3:$M$1000,8,FALSE)</f>
        <v>0</v>
      </c>
      <c r="I817" s="90">
        <f>VLOOKUP($A817,[2]MENSAIS!$A$3:$M$1000,9,FALSE)</f>
        <v>0</v>
      </c>
      <c r="J817" s="58">
        <f t="shared" si="76"/>
        <v>132</v>
      </c>
      <c r="K817" s="94">
        <f t="shared" si="78"/>
        <v>0</v>
      </c>
      <c r="L817" s="94">
        <f t="shared" si="79"/>
        <v>0</v>
      </c>
      <c r="M817" s="92">
        <v>815</v>
      </c>
      <c r="N817" s="93" t="str">
        <f t="shared" si="77"/>
        <v xml:space="preserve"> </v>
      </c>
      <c r="O817" s="94">
        <f>IF(N817&gt;$N$2,1,IF(C817=C818,1*O818,C817*O818/VLOOKUP(N817,Moeda!A$3:D$99,4,1)))</f>
        <v>1</v>
      </c>
    </row>
    <row r="818" spans="1:15" ht="20.100000000000001" customHeight="1" x14ac:dyDescent="0.2">
      <c r="A818" s="95">
        <v>48914</v>
      </c>
      <c r="B818" s="100">
        <f>VLOOKUP($A818,[2]MENSAIS!$A$3:$G$1000,2,FALSE)</f>
        <v>0</v>
      </c>
      <c r="C818" s="101">
        <f>VLOOKUP($A818,[2]MENSAIS!$A$3:$G$1000,3,FALSE)</f>
        <v>1</v>
      </c>
      <c r="D818" s="100">
        <f>VLOOKUP($A818,[2]MENSAIS!$A$3:$G$1000,4,FALSE)</f>
        <v>1</v>
      </c>
      <c r="E818" s="101">
        <f>VLOOKUP($A818,[2]MENSAIS!$A$3:$G$1000,5,FALSE)</f>
        <v>1</v>
      </c>
      <c r="F818" s="96">
        <f>VLOOKUP(A818,[2]MENSAIS!$A$2:$F$999,6,FALSE)</f>
        <v>0</v>
      </c>
      <c r="G818" s="93">
        <f t="shared" si="75"/>
        <v>48914</v>
      </c>
      <c r="H818" s="89">
        <f>VLOOKUP($A818,[2]MENSAIS!$A$3:$M$1000,8,FALSE)</f>
        <v>0</v>
      </c>
      <c r="I818" s="90">
        <f>VLOOKUP($A818,[2]MENSAIS!$A$3:$M$1000,9,FALSE)</f>
        <v>0</v>
      </c>
      <c r="J818" s="58">
        <f t="shared" si="76"/>
        <v>133</v>
      </c>
      <c r="K818" s="94">
        <f t="shared" si="78"/>
        <v>0</v>
      </c>
      <c r="L818" s="94">
        <f t="shared" si="79"/>
        <v>0</v>
      </c>
      <c r="M818" s="92">
        <v>816</v>
      </c>
      <c r="N818" s="93" t="str">
        <f t="shared" si="77"/>
        <v xml:space="preserve"> </v>
      </c>
      <c r="O818" s="94">
        <f>IF(N818&gt;$N$2,1,IF(C818=C819,1*O819,C818*O819/VLOOKUP(N818,Moeda!A$3:D$99,4,1)))</f>
        <v>1</v>
      </c>
    </row>
    <row r="819" spans="1:15" ht="20.100000000000001" customHeight="1" x14ac:dyDescent="0.2">
      <c r="A819" s="95">
        <v>48945</v>
      </c>
      <c r="B819" s="100">
        <f>VLOOKUP($A819,[2]MENSAIS!$A$3:$G$1000,2,FALSE)</f>
        <v>0</v>
      </c>
      <c r="C819" s="101">
        <f>VLOOKUP($A819,[2]MENSAIS!$A$3:$G$1000,3,FALSE)</f>
        <v>1</v>
      </c>
      <c r="D819" s="100">
        <f>VLOOKUP($A819,[2]MENSAIS!$A$3:$G$1000,4,FALSE)</f>
        <v>1</v>
      </c>
      <c r="E819" s="101">
        <f>VLOOKUP($A819,[2]MENSAIS!$A$3:$G$1000,5,FALSE)</f>
        <v>1</v>
      </c>
      <c r="F819" s="96">
        <f>VLOOKUP(A819,[2]MENSAIS!$A$2:$F$999,6,FALSE)</f>
        <v>0</v>
      </c>
      <c r="G819" s="93">
        <f t="shared" si="75"/>
        <v>48945</v>
      </c>
      <c r="H819" s="89">
        <f>VLOOKUP($A819,[2]MENSAIS!$A$3:$M$1000,8,FALSE)</f>
        <v>0</v>
      </c>
      <c r="I819" s="90">
        <f>VLOOKUP($A819,[2]MENSAIS!$A$3:$M$1000,9,FALSE)</f>
        <v>0</v>
      </c>
      <c r="J819" s="58">
        <f t="shared" si="76"/>
        <v>134</v>
      </c>
      <c r="K819" s="94">
        <f t="shared" si="78"/>
        <v>0</v>
      </c>
      <c r="L819" s="94">
        <f t="shared" si="79"/>
        <v>0</v>
      </c>
      <c r="M819" s="92">
        <v>817</v>
      </c>
      <c r="N819" s="93" t="str">
        <f t="shared" si="77"/>
        <v xml:space="preserve"> </v>
      </c>
      <c r="O819" s="94">
        <f>IF(N819&gt;$N$2,1,IF(C819=C820,1*O820,C819*O820/VLOOKUP(N819,Moeda!A$3:D$99,4,1)))</f>
        <v>1</v>
      </c>
    </row>
    <row r="820" spans="1:15" ht="20.100000000000001" customHeight="1" x14ac:dyDescent="0.2">
      <c r="A820" s="95">
        <v>48976</v>
      </c>
      <c r="B820" s="100">
        <f>VLOOKUP($A820,[2]MENSAIS!$A$3:$G$1000,2,FALSE)</f>
        <v>0</v>
      </c>
      <c r="C820" s="101">
        <f>VLOOKUP($A820,[2]MENSAIS!$A$3:$G$1000,3,FALSE)</f>
        <v>1</v>
      </c>
      <c r="D820" s="100">
        <f>VLOOKUP($A820,[2]MENSAIS!$A$3:$G$1000,4,FALSE)</f>
        <v>1</v>
      </c>
      <c r="E820" s="101">
        <f>VLOOKUP($A820,[2]MENSAIS!$A$3:$G$1000,5,FALSE)</f>
        <v>1</v>
      </c>
      <c r="F820" s="96">
        <f>VLOOKUP(A820,[2]MENSAIS!$A$2:$F$999,6,FALSE)</f>
        <v>0</v>
      </c>
      <c r="G820" s="93">
        <f t="shared" si="75"/>
        <v>48976</v>
      </c>
      <c r="H820" s="89">
        <f>VLOOKUP($A820,[2]MENSAIS!$A$3:$M$1000,8,FALSE)</f>
        <v>0</v>
      </c>
      <c r="I820" s="90">
        <f>VLOOKUP($A820,[2]MENSAIS!$A$3:$M$1000,9,FALSE)</f>
        <v>0</v>
      </c>
      <c r="J820" s="58">
        <f t="shared" si="76"/>
        <v>135</v>
      </c>
      <c r="K820" s="94">
        <f t="shared" si="78"/>
        <v>0</v>
      </c>
      <c r="L820" s="94">
        <f t="shared" si="79"/>
        <v>0</v>
      </c>
      <c r="M820" s="92">
        <v>818</v>
      </c>
      <c r="N820" s="93" t="str">
        <f t="shared" si="77"/>
        <v xml:space="preserve"> </v>
      </c>
      <c r="O820" s="94">
        <f>IF(N820&gt;$N$2,1,IF(C820=C821,1*O821,C820*O821/VLOOKUP(N820,Moeda!A$3:D$99,4,1)))</f>
        <v>1</v>
      </c>
    </row>
    <row r="821" spans="1:15" ht="20.100000000000001" customHeight="1" x14ac:dyDescent="0.2">
      <c r="A821" s="95">
        <v>49004</v>
      </c>
      <c r="B821" s="100">
        <f>VLOOKUP($A821,[2]MENSAIS!$A$3:$G$1000,2,FALSE)</f>
        <v>0</v>
      </c>
      <c r="C821" s="101">
        <f>VLOOKUP($A821,[2]MENSAIS!$A$3:$G$1000,3,FALSE)</f>
        <v>1</v>
      </c>
      <c r="D821" s="100">
        <f>VLOOKUP($A821,[2]MENSAIS!$A$3:$G$1000,4,FALSE)</f>
        <v>1</v>
      </c>
      <c r="E821" s="101">
        <f>VLOOKUP($A821,[2]MENSAIS!$A$3:$G$1000,5,FALSE)</f>
        <v>1</v>
      </c>
      <c r="F821" s="96">
        <f>VLOOKUP(A821,[2]MENSAIS!$A$2:$F$999,6,FALSE)</f>
        <v>0</v>
      </c>
      <c r="G821" s="93">
        <f t="shared" si="75"/>
        <v>49004</v>
      </c>
      <c r="H821" s="89">
        <f>VLOOKUP($A821,[2]MENSAIS!$A$3:$M$1000,8,FALSE)</f>
        <v>0</v>
      </c>
      <c r="I821" s="90">
        <f>VLOOKUP($A821,[2]MENSAIS!$A$3:$M$1000,9,FALSE)</f>
        <v>0</v>
      </c>
      <c r="J821" s="58">
        <f t="shared" si="76"/>
        <v>136</v>
      </c>
      <c r="K821" s="94">
        <f t="shared" si="78"/>
        <v>0</v>
      </c>
      <c r="L821" s="94">
        <f t="shared" si="79"/>
        <v>0</v>
      </c>
      <c r="M821" s="92">
        <v>819</v>
      </c>
      <c r="N821" s="93" t="str">
        <f t="shared" si="77"/>
        <v xml:space="preserve"> </v>
      </c>
      <c r="O821" s="94">
        <f>IF(N821&gt;$N$2,1,IF(C821=C822,1*O822,C821*O822/VLOOKUP(N821,Moeda!A$3:D$99,4,1)))</f>
        <v>1</v>
      </c>
    </row>
    <row r="822" spans="1:15" ht="20.100000000000001" customHeight="1" x14ac:dyDescent="0.2">
      <c r="A822" s="95">
        <v>49035</v>
      </c>
      <c r="B822" s="100">
        <f>VLOOKUP($A822,[2]MENSAIS!$A$3:$G$1000,2,FALSE)</f>
        <v>0</v>
      </c>
      <c r="C822" s="101">
        <f>VLOOKUP($A822,[2]MENSAIS!$A$3:$G$1000,3,FALSE)</f>
        <v>1</v>
      </c>
      <c r="D822" s="100">
        <f>VLOOKUP($A822,[2]MENSAIS!$A$3:$G$1000,4,FALSE)</f>
        <v>1</v>
      </c>
      <c r="E822" s="101">
        <f>VLOOKUP($A822,[2]MENSAIS!$A$3:$G$1000,5,FALSE)</f>
        <v>1</v>
      </c>
      <c r="F822" s="96">
        <f>VLOOKUP(A822,[2]MENSAIS!$A$2:$F$999,6,FALSE)</f>
        <v>0</v>
      </c>
      <c r="G822" s="93">
        <f t="shared" si="75"/>
        <v>49035</v>
      </c>
      <c r="H822" s="89">
        <f>VLOOKUP($A822,[2]MENSAIS!$A$3:$M$1000,8,FALSE)</f>
        <v>0</v>
      </c>
      <c r="I822" s="90">
        <f>VLOOKUP($A822,[2]MENSAIS!$A$3:$M$1000,9,FALSE)</f>
        <v>0</v>
      </c>
      <c r="J822" s="58">
        <f t="shared" si="76"/>
        <v>137</v>
      </c>
      <c r="K822" s="94">
        <f t="shared" si="78"/>
        <v>0</v>
      </c>
      <c r="L822" s="94">
        <f t="shared" si="79"/>
        <v>0</v>
      </c>
      <c r="M822" s="92">
        <v>820</v>
      </c>
      <c r="N822" s="93" t="str">
        <f t="shared" si="77"/>
        <v xml:space="preserve"> </v>
      </c>
      <c r="O822" s="94">
        <f>IF(N822&gt;$N$2,1,IF(C822=C823,1*O823,C822*O823/VLOOKUP(N822,Moeda!A$3:D$99,4,1)))</f>
        <v>1</v>
      </c>
    </row>
    <row r="823" spans="1:15" ht="20.100000000000001" customHeight="1" x14ac:dyDescent="0.2">
      <c r="A823" s="95">
        <v>49065</v>
      </c>
      <c r="B823" s="100">
        <f>VLOOKUP($A823,[2]MENSAIS!$A$3:$G$1000,2,FALSE)</f>
        <v>0</v>
      </c>
      <c r="C823" s="101">
        <f>VLOOKUP($A823,[2]MENSAIS!$A$3:$G$1000,3,FALSE)</f>
        <v>1</v>
      </c>
      <c r="D823" s="100">
        <f>VLOOKUP($A823,[2]MENSAIS!$A$3:$G$1000,4,FALSE)</f>
        <v>1</v>
      </c>
      <c r="E823" s="101">
        <f>VLOOKUP($A823,[2]MENSAIS!$A$3:$G$1000,5,FALSE)</f>
        <v>1</v>
      </c>
      <c r="F823" s="96">
        <f>VLOOKUP(A823,[2]MENSAIS!$A$2:$F$999,6,FALSE)</f>
        <v>0</v>
      </c>
      <c r="G823" s="93">
        <f t="shared" si="75"/>
        <v>49065</v>
      </c>
      <c r="H823" s="89">
        <f>VLOOKUP($A823,[2]MENSAIS!$A$3:$M$1000,8,FALSE)</f>
        <v>0</v>
      </c>
      <c r="I823" s="90">
        <f>VLOOKUP($A823,[2]MENSAIS!$A$3:$M$1000,9,FALSE)</f>
        <v>0</v>
      </c>
      <c r="J823" s="58">
        <f t="shared" si="76"/>
        <v>138</v>
      </c>
      <c r="K823" s="94">
        <f t="shared" si="78"/>
        <v>0</v>
      </c>
      <c r="L823" s="94">
        <f t="shared" si="79"/>
        <v>0</v>
      </c>
      <c r="M823" s="92">
        <v>821</v>
      </c>
      <c r="N823" s="93" t="str">
        <f t="shared" si="77"/>
        <v xml:space="preserve"> </v>
      </c>
      <c r="O823" s="94">
        <f>IF(N823&gt;$N$2,1,IF(C823=C824,1*O824,C823*O824/VLOOKUP(N823,Moeda!A$3:D$99,4,1)))</f>
        <v>1</v>
      </c>
    </row>
    <row r="824" spans="1:15" ht="20.100000000000001" customHeight="1" x14ac:dyDescent="0.2">
      <c r="A824" s="95">
        <v>49096</v>
      </c>
      <c r="B824" s="100">
        <f>VLOOKUP($A824,[2]MENSAIS!$A$3:$G$1000,2,FALSE)</f>
        <v>0</v>
      </c>
      <c r="C824" s="101">
        <f>VLOOKUP($A824,[2]MENSAIS!$A$3:$G$1000,3,FALSE)</f>
        <v>1</v>
      </c>
      <c r="D824" s="100">
        <f>VLOOKUP($A824,[2]MENSAIS!$A$3:$G$1000,4,FALSE)</f>
        <v>1</v>
      </c>
      <c r="E824" s="101">
        <f>VLOOKUP($A824,[2]MENSAIS!$A$3:$G$1000,5,FALSE)</f>
        <v>1</v>
      </c>
      <c r="F824" s="96">
        <f>VLOOKUP(A824,[2]MENSAIS!$A$2:$F$999,6,FALSE)</f>
        <v>0</v>
      </c>
      <c r="G824" s="93">
        <f t="shared" si="75"/>
        <v>49096</v>
      </c>
      <c r="H824" s="89">
        <f>VLOOKUP($A824,[2]MENSAIS!$A$3:$M$1000,8,FALSE)</f>
        <v>0</v>
      </c>
      <c r="I824" s="90">
        <f>VLOOKUP($A824,[2]MENSAIS!$A$3:$M$1000,9,FALSE)</f>
        <v>0</v>
      </c>
      <c r="J824" s="58">
        <f t="shared" si="76"/>
        <v>139</v>
      </c>
      <c r="K824" s="94">
        <f t="shared" si="78"/>
        <v>0</v>
      </c>
      <c r="L824" s="94">
        <f t="shared" si="79"/>
        <v>0</v>
      </c>
      <c r="M824" s="92">
        <v>822</v>
      </c>
      <c r="N824" s="93" t="str">
        <f t="shared" si="77"/>
        <v xml:space="preserve"> </v>
      </c>
      <c r="O824" s="94">
        <f>IF(N824&gt;$N$2,1,IF(C824=C825,1*O825,C824*O825/VLOOKUP(N824,Moeda!A$3:D$99,4,1)))</f>
        <v>1</v>
      </c>
    </row>
    <row r="825" spans="1:15" ht="20.100000000000001" customHeight="1" x14ac:dyDescent="0.2">
      <c r="A825" s="95">
        <v>49126</v>
      </c>
      <c r="B825" s="100">
        <f>VLOOKUP($A825,[2]MENSAIS!$A$3:$G$1000,2,FALSE)</f>
        <v>0</v>
      </c>
      <c r="C825" s="101">
        <f>VLOOKUP($A825,[2]MENSAIS!$A$3:$G$1000,3,FALSE)</f>
        <v>1</v>
      </c>
      <c r="D825" s="100">
        <f>VLOOKUP($A825,[2]MENSAIS!$A$3:$G$1000,4,FALSE)</f>
        <v>1</v>
      </c>
      <c r="E825" s="101">
        <f>VLOOKUP($A825,[2]MENSAIS!$A$3:$G$1000,5,FALSE)</f>
        <v>1</v>
      </c>
      <c r="F825" s="96">
        <f>VLOOKUP(A825,[2]MENSAIS!$A$2:$F$999,6,FALSE)</f>
        <v>0</v>
      </c>
      <c r="G825" s="93">
        <f t="shared" si="75"/>
        <v>49126</v>
      </c>
      <c r="H825" s="89">
        <f>VLOOKUP($A825,[2]MENSAIS!$A$3:$M$1000,8,FALSE)</f>
        <v>0</v>
      </c>
      <c r="I825" s="90">
        <f>VLOOKUP($A825,[2]MENSAIS!$A$3:$M$1000,9,FALSE)</f>
        <v>0</v>
      </c>
      <c r="J825" s="58">
        <f t="shared" si="76"/>
        <v>140</v>
      </c>
      <c r="K825" s="94">
        <f t="shared" si="78"/>
        <v>0</v>
      </c>
      <c r="L825" s="94">
        <f t="shared" si="79"/>
        <v>0</v>
      </c>
      <c r="M825" s="92">
        <v>823</v>
      </c>
      <c r="N825" s="93" t="str">
        <f t="shared" si="77"/>
        <v xml:space="preserve"> </v>
      </c>
      <c r="O825" s="94">
        <f>IF(N825&gt;$N$2,1,IF(C825=C826,1*O826,C825*O826/VLOOKUP(N825,Moeda!A$3:D$99,4,1)))</f>
        <v>1</v>
      </c>
    </row>
    <row r="826" spans="1:15" ht="20.100000000000001" customHeight="1" x14ac:dyDescent="0.2">
      <c r="A826" s="95">
        <v>49157</v>
      </c>
      <c r="B826" s="100">
        <f>VLOOKUP($A826,[2]MENSAIS!$A$3:$G$1000,2,FALSE)</f>
        <v>0</v>
      </c>
      <c r="C826" s="101">
        <f>VLOOKUP($A826,[2]MENSAIS!$A$3:$G$1000,3,FALSE)</f>
        <v>1</v>
      </c>
      <c r="D826" s="100">
        <f>VLOOKUP($A826,[2]MENSAIS!$A$3:$G$1000,4,FALSE)</f>
        <v>1</v>
      </c>
      <c r="E826" s="101">
        <f>VLOOKUP($A826,[2]MENSAIS!$A$3:$G$1000,5,FALSE)</f>
        <v>1</v>
      </c>
      <c r="F826" s="96">
        <f>VLOOKUP(A826,[2]MENSAIS!$A$2:$F$999,6,FALSE)</f>
        <v>0</v>
      </c>
      <c r="G826" s="93">
        <f t="shared" si="75"/>
        <v>49157</v>
      </c>
      <c r="H826" s="89">
        <f>VLOOKUP($A826,[2]MENSAIS!$A$3:$M$1000,8,FALSE)</f>
        <v>0</v>
      </c>
      <c r="I826" s="90">
        <f>VLOOKUP($A826,[2]MENSAIS!$A$3:$M$1000,9,FALSE)</f>
        <v>0</v>
      </c>
      <c r="J826" s="58">
        <f t="shared" si="76"/>
        <v>141</v>
      </c>
      <c r="K826" s="94">
        <f t="shared" si="78"/>
        <v>0</v>
      </c>
      <c r="L826" s="94">
        <f t="shared" si="79"/>
        <v>0</v>
      </c>
      <c r="M826" s="92">
        <v>824</v>
      </c>
      <c r="N826" s="93" t="str">
        <f t="shared" si="77"/>
        <v xml:space="preserve"> </v>
      </c>
      <c r="O826" s="94">
        <f>IF(N826&gt;$N$2,1,IF(C826=C827,1*O827,C826*O827/VLOOKUP(N826,Moeda!A$3:D$99,4,1)))</f>
        <v>1</v>
      </c>
    </row>
    <row r="827" spans="1:15" ht="20.100000000000001" customHeight="1" x14ac:dyDescent="0.2">
      <c r="A827" s="95">
        <v>49188</v>
      </c>
      <c r="B827" s="100">
        <f>VLOOKUP($A827,[2]MENSAIS!$A$3:$G$1000,2,FALSE)</f>
        <v>0</v>
      </c>
      <c r="C827" s="101">
        <f>VLOOKUP($A827,[2]MENSAIS!$A$3:$G$1000,3,FALSE)</f>
        <v>1</v>
      </c>
      <c r="D827" s="100">
        <f>VLOOKUP($A827,[2]MENSAIS!$A$3:$G$1000,4,FALSE)</f>
        <v>1</v>
      </c>
      <c r="E827" s="101">
        <f>VLOOKUP($A827,[2]MENSAIS!$A$3:$G$1000,5,FALSE)</f>
        <v>1</v>
      </c>
      <c r="F827" s="96">
        <f>VLOOKUP(A827,[2]MENSAIS!$A$2:$F$999,6,FALSE)</f>
        <v>0</v>
      </c>
      <c r="G827" s="93">
        <f t="shared" si="75"/>
        <v>49188</v>
      </c>
      <c r="H827" s="89">
        <f>VLOOKUP($A827,[2]MENSAIS!$A$3:$M$1000,8,FALSE)</f>
        <v>0</v>
      </c>
      <c r="I827" s="90">
        <f>VLOOKUP($A827,[2]MENSAIS!$A$3:$M$1000,9,FALSE)</f>
        <v>0</v>
      </c>
      <c r="J827" s="58">
        <f t="shared" si="76"/>
        <v>142</v>
      </c>
      <c r="K827" s="94">
        <f t="shared" si="78"/>
        <v>0</v>
      </c>
      <c r="L827" s="94">
        <f t="shared" si="79"/>
        <v>0</v>
      </c>
      <c r="M827" s="92">
        <v>825</v>
      </c>
      <c r="N827" s="93" t="str">
        <f t="shared" si="77"/>
        <v xml:space="preserve"> </v>
      </c>
      <c r="O827" s="94">
        <f>IF(N827&gt;$N$2,1,IF(C827=C828,1*O828,C827*O828/VLOOKUP(N827,Moeda!A$3:D$99,4,1)))</f>
        <v>1</v>
      </c>
    </row>
    <row r="828" spans="1:15" ht="20.100000000000001" customHeight="1" x14ac:dyDescent="0.2">
      <c r="A828" s="95">
        <v>49218</v>
      </c>
      <c r="B828" s="100">
        <f>VLOOKUP($A828,[2]MENSAIS!$A$3:$G$1000,2,FALSE)</f>
        <v>0</v>
      </c>
      <c r="C828" s="101">
        <f>VLOOKUP($A828,[2]MENSAIS!$A$3:$G$1000,3,FALSE)</f>
        <v>1</v>
      </c>
      <c r="D828" s="100">
        <f>VLOOKUP($A828,[2]MENSAIS!$A$3:$G$1000,4,FALSE)</f>
        <v>1</v>
      </c>
      <c r="E828" s="101">
        <f>VLOOKUP($A828,[2]MENSAIS!$A$3:$G$1000,5,FALSE)</f>
        <v>1</v>
      </c>
      <c r="F828" s="96">
        <f>VLOOKUP(A828,[2]MENSAIS!$A$2:$F$999,6,FALSE)</f>
        <v>0</v>
      </c>
      <c r="G828" s="93">
        <f t="shared" si="75"/>
        <v>49218</v>
      </c>
      <c r="H828" s="89">
        <f>VLOOKUP($A828,[2]MENSAIS!$A$3:$M$1000,8,FALSE)</f>
        <v>0</v>
      </c>
      <c r="I828" s="90">
        <f>VLOOKUP($A828,[2]MENSAIS!$A$3:$M$1000,9,FALSE)</f>
        <v>0</v>
      </c>
      <c r="J828" s="58">
        <f t="shared" si="76"/>
        <v>143</v>
      </c>
      <c r="K828" s="94">
        <f t="shared" si="78"/>
        <v>0</v>
      </c>
      <c r="L828" s="94">
        <f t="shared" si="79"/>
        <v>0</v>
      </c>
      <c r="M828" s="92">
        <v>826</v>
      </c>
      <c r="N828" s="93" t="str">
        <f t="shared" si="77"/>
        <v xml:space="preserve"> </v>
      </c>
      <c r="O828" s="94">
        <f>IF(N828&gt;$N$2,1,IF(C828=C829,1*O829,C828*O829/VLOOKUP(N828,Moeda!A$3:D$99,4,1)))</f>
        <v>1</v>
      </c>
    </row>
    <row r="829" spans="1:15" ht="20.100000000000001" customHeight="1" x14ac:dyDescent="0.2">
      <c r="A829" s="95">
        <v>49249</v>
      </c>
      <c r="B829" s="100">
        <f>VLOOKUP($A829,[2]MENSAIS!$A$3:$G$1000,2,FALSE)</f>
        <v>0</v>
      </c>
      <c r="C829" s="101">
        <f>VLOOKUP($A829,[2]MENSAIS!$A$3:$G$1000,3,FALSE)</f>
        <v>1</v>
      </c>
      <c r="D829" s="100">
        <f>VLOOKUP($A829,[2]MENSAIS!$A$3:$G$1000,4,FALSE)</f>
        <v>1</v>
      </c>
      <c r="E829" s="101">
        <f>VLOOKUP($A829,[2]MENSAIS!$A$3:$G$1000,5,FALSE)</f>
        <v>1</v>
      </c>
      <c r="F829" s="96">
        <f>VLOOKUP(A829,[2]MENSAIS!$A$2:$F$999,6,FALSE)</f>
        <v>0</v>
      </c>
      <c r="G829" s="93">
        <f t="shared" si="75"/>
        <v>49249</v>
      </c>
      <c r="H829" s="89">
        <f>VLOOKUP($A829,[2]MENSAIS!$A$3:$M$1000,8,FALSE)</f>
        <v>0</v>
      </c>
      <c r="I829" s="90">
        <f>VLOOKUP($A829,[2]MENSAIS!$A$3:$M$1000,9,FALSE)</f>
        <v>0</v>
      </c>
      <c r="J829" s="58">
        <f t="shared" si="76"/>
        <v>144</v>
      </c>
      <c r="K829" s="94">
        <f t="shared" si="78"/>
        <v>0</v>
      </c>
      <c r="L829" s="94">
        <f t="shared" si="79"/>
        <v>0</v>
      </c>
      <c r="M829" s="92">
        <v>827</v>
      </c>
      <c r="N829" s="93" t="str">
        <f t="shared" si="77"/>
        <v xml:space="preserve"> </v>
      </c>
      <c r="O829" s="94">
        <f>IF(N829&gt;$N$2,1,IF(C829=C830,1*O830,C829*O830/VLOOKUP(N829,Moeda!A$3:D$99,4,1)))</f>
        <v>1</v>
      </c>
    </row>
    <row r="830" spans="1:15" ht="20.100000000000001" customHeight="1" x14ac:dyDescent="0.2">
      <c r="A830" s="95">
        <v>49279</v>
      </c>
      <c r="B830" s="100">
        <f>VLOOKUP($A830,[2]MENSAIS!$A$3:$G$1000,2,FALSE)</f>
        <v>0</v>
      </c>
      <c r="C830" s="101">
        <f>VLOOKUP($A830,[2]MENSAIS!$A$3:$G$1000,3,FALSE)</f>
        <v>1</v>
      </c>
      <c r="D830" s="100">
        <f>VLOOKUP($A830,[2]MENSAIS!$A$3:$G$1000,4,FALSE)</f>
        <v>1</v>
      </c>
      <c r="E830" s="101">
        <f>VLOOKUP($A830,[2]MENSAIS!$A$3:$G$1000,5,FALSE)</f>
        <v>1</v>
      </c>
      <c r="F830" s="96">
        <f>VLOOKUP(A830,[2]MENSAIS!$A$2:$F$999,6,FALSE)</f>
        <v>0</v>
      </c>
      <c r="G830" s="93">
        <f t="shared" si="75"/>
        <v>49279</v>
      </c>
      <c r="H830" s="89">
        <f>VLOOKUP($A830,[2]MENSAIS!$A$3:$M$1000,8,FALSE)</f>
        <v>0</v>
      </c>
      <c r="I830" s="90">
        <f>VLOOKUP($A830,[2]MENSAIS!$A$3:$M$1000,9,FALSE)</f>
        <v>0</v>
      </c>
      <c r="J830" s="58">
        <f t="shared" si="76"/>
        <v>145</v>
      </c>
      <c r="K830" s="94">
        <f t="shared" si="78"/>
        <v>0</v>
      </c>
      <c r="L830" s="94">
        <f t="shared" si="79"/>
        <v>0</v>
      </c>
      <c r="M830" s="92">
        <v>828</v>
      </c>
      <c r="N830" s="93" t="str">
        <f t="shared" si="77"/>
        <v xml:space="preserve"> </v>
      </c>
      <c r="O830" s="94">
        <f>IF(N830&gt;$N$2,1,IF(C830=C831,1*O831,C830*O831/VLOOKUP(N830,Moeda!A$3:D$99,4,1)))</f>
        <v>1</v>
      </c>
    </row>
    <row r="831" spans="1:15" ht="20.100000000000001" customHeight="1" x14ac:dyDescent="0.2">
      <c r="A831" s="95">
        <v>49310</v>
      </c>
      <c r="B831" s="100">
        <f>VLOOKUP($A831,[2]MENSAIS!$A$3:$G$1000,2,FALSE)</f>
        <v>0</v>
      </c>
      <c r="C831" s="101">
        <f>VLOOKUP($A831,[2]MENSAIS!$A$3:$G$1000,3,FALSE)</f>
        <v>1</v>
      </c>
      <c r="D831" s="100">
        <f>VLOOKUP($A831,[2]MENSAIS!$A$3:$G$1000,4,FALSE)</f>
        <v>1</v>
      </c>
      <c r="E831" s="101">
        <f>VLOOKUP($A831,[2]MENSAIS!$A$3:$G$1000,5,FALSE)</f>
        <v>1</v>
      </c>
      <c r="F831" s="96">
        <f>VLOOKUP(A831,[2]MENSAIS!$A$2:$F$999,6,FALSE)</f>
        <v>0</v>
      </c>
      <c r="G831" s="93">
        <f t="shared" si="75"/>
        <v>49310</v>
      </c>
      <c r="H831" s="89">
        <f>VLOOKUP($A831,[2]MENSAIS!$A$3:$M$1000,8,FALSE)</f>
        <v>0</v>
      </c>
      <c r="I831" s="90">
        <f>VLOOKUP($A831,[2]MENSAIS!$A$3:$M$1000,9,FALSE)</f>
        <v>0</v>
      </c>
      <c r="J831" s="58">
        <f t="shared" si="76"/>
        <v>146</v>
      </c>
      <c r="K831" s="94">
        <f t="shared" si="78"/>
        <v>0</v>
      </c>
      <c r="L831" s="94">
        <f t="shared" si="79"/>
        <v>0</v>
      </c>
      <c r="M831" s="92">
        <v>829</v>
      </c>
      <c r="N831" s="93" t="str">
        <f t="shared" si="77"/>
        <v xml:space="preserve"> </v>
      </c>
      <c r="O831" s="94">
        <f>IF(N831&gt;$N$2,1,IF(C831=C832,1*O832,C831*O832/VLOOKUP(N831,Moeda!A$3:D$99,4,1)))</f>
        <v>1</v>
      </c>
    </row>
    <row r="832" spans="1:15" ht="20.100000000000001" customHeight="1" x14ac:dyDescent="0.2">
      <c r="A832" s="95">
        <v>49341</v>
      </c>
      <c r="B832" s="100">
        <f>VLOOKUP($A832,[2]MENSAIS!$A$3:$G$1000,2,FALSE)</f>
        <v>0</v>
      </c>
      <c r="C832" s="101">
        <f>VLOOKUP($A832,[2]MENSAIS!$A$3:$G$1000,3,FALSE)</f>
        <v>1</v>
      </c>
      <c r="D832" s="100">
        <f>VLOOKUP($A832,[2]MENSAIS!$A$3:$G$1000,4,FALSE)</f>
        <v>1</v>
      </c>
      <c r="E832" s="101">
        <f>VLOOKUP($A832,[2]MENSAIS!$A$3:$G$1000,5,FALSE)</f>
        <v>1</v>
      </c>
      <c r="F832" s="96">
        <f>VLOOKUP(A832,[2]MENSAIS!$A$2:$F$999,6,FALSE)</f>
        <v>0</v>
      </c>
      <c r="G832" s="93">
        <f t="shared" si="75"/>
        <v>49341</v>
      </c>
      <c r="H832" s="89">
        <f>VLOOKUP($A832,[2]MENSAIS!$A$3:$M$1000,8,FALSE)</f>
        <v>0</v>
      </c>
      <c r="I832" s="90">
        <f>VLOOKUP($A832,[2]MENSAIS!$A$3:$M$1000,9,FALSE)</f>
        <v>0</v>
      </c>
      <c r="J832" s="58">
        <f t="shared" si="76"/>
        <v>147</v>
      </c>
      <c r="K832" s="94">
        <f t="shared" si="78"/>
        <v>0</v>
      </c>
      <c r="L832" s="94">
        <f t="shared" si="79"/>
        <v>0</v>
      </c>
      <c r="M832" s="92">
        <v>830</v>
      </c>
      <c r="N832" s="93" t="str">
        <f t="shared" si="77"/>
        <v xml:space="preserve"> </v>
      </c>
      <c r="O832" s="94">
        <f>IF(N832&gt;$N$2,1,IF(C832=C833,1*O833,C832*O833/VLOOKUP(N832,Moeda!A$3:D$99,4,1)))</f>
        <v>1</v>
      </c>
    </row>
    <row r="833" spans="1:15" ht="20.100000000000001" customHeight="1" x14ac:dyDescent="0.2">
      <c r="A833" s="95">
        <v>49369</v>
      </c>
      <c r="B833" s="100">
        <f>VLOOKUP($A833,[2]MENSAIS!$A$3:$G$1000,2,FALSE)</f>
        <v>0</v>
      </c>
      <c r="C833" s="101">
        <f>VLOOKUP($A833,[2]MENSAIS!$A$3:$G$1000,3,FALSE)</f>
        <v>1</v>
      </c>
      <c r="D833" s="100">
        <f>VLOOKUP($A833,[2]MENSAIS!$A$3:$G$1000,4,FALSE)</f>
        <v>1</v>
      </c>
      <c r="E833" s="101">
        <f>VLOOKUP($A833,[2]MENSAIS!$A$3:$G$1000,5,FALSE)</f>
        <v>1</v>
      </c>
      <c r="F833" s="96">
        <f>VLOOKUP(A833,[2]MENSAIS!$A$2:$F$999,6,FALSE)</f>
        <v>0</v>
      </c>
      <c r="G833" s="93">
        <f t="shared" si="75"/>
        <v>49369</v>
      </c>
      <c r="H833" s="89">
        <f>VLOOKUP($A833,[2]MENSAIS!$A$3:$M$1000,8,FALSE)</f>
        <v>0</v>
      </c>
      <c r="I833" s="90">
        <f>VLOOKUP($A833,[2]MENSAIS!$A$3:$M$1000,9,FALSE)</f>
        <v>0</v>
      </c>
      <c r="J833" s="58">
        <f t="shared" si="76"/>
        <v>148</v>
      </c>
      <c r="K833" s="94">
        <f t="shared" si="78"/>
        <v>0</v>
      </c>
      <c r="L833" s="94">
        <f t="shared" si="79"/>
        <v>0</v>
      </c>
      <c r="M833" s="92">
        <v>831</v>
      </c>
      <c r="N833" s="93" t="str">
        <f t="shared" si="77"/>
        <v xml:space="preserve"> </v>
      </c>
      <c r="O833" s="94">
        <f>IF(N833&gt;$N$2,1,IF(C833=C834,1*O834,C833*O834/VLOOKUP(N833,Moeda!A$3:D$99,4,1)))</f>
        <v>1</v>
      </c>
    </row>
    <row r="834" spans="1:15" ht="20.100000000000001" customHeight="1" x14ac:dyDescent="0.2">
      <c r="A834" s="95">
        <v>49400</v>
      </c>
      <c r="B834" s="100">
        <f>VLOOKUP($A834,[2]MENSAIS!$A$3:$G$1000,2,FALSE)</f>
        <v>0</v>
      </c>
      <c r="C834" s="101">
        <f>VLOOKUP($A834,[2]MENSAIS!$A$3:$G$1000,3,FALSE)</f>
        <v>1</v>
      </c>
      <c r="D834" s="100">
        <f>VLOOKUP($A834,[2]MENSAIS!$A$3:$G$1000,4,FALSE)</f>
        <v>1</v>
      </c>
      <c r="E834" s="101">
        <f>VLOOKUP($A834,[2]MENSAIS!$A$3:$G$1000,5,FALSE)</f>
        <v>1</v>
      </c>
      <c r="F834" s="96">
        <f>VLOOKUP(A834,[2]MENSAIS!$A$2:$F$999,6,FALSE)</f>
        <v>0</v>
      </c>
      <c r="G834" s="93">
        <f t="shared" si="75"/>
        <v>49400</v>
      </c>
      <c r="H834" s="89">
        <f>VLOOKUP($A834,[2]MENSAIS!$A$3:$M$1000,8,FALSE)</f>
        <v>0</v>
      </c>
      <c r="I834" s="90">
        <f>VLOOKUP($A834,[2]MENSAIS!$A$3:$M$1000,9,FALSE)</f>
        <v>0</v>
      </c>
      <c r="J834" s="58">
        <f t="shared" si="76"/>
        <v>149</v>
      </c>
      <c r="K834" s="94">
        <f t="shared" si="78"/>
        <v>0</v>
      </c>
      <c r="L834" s="94">
        <f t="shared" si="79"/>
        <v>0</v>
      </c>
      <c r="M834" s="92">
        <v>832</v>
      </c>
      <c r="N834" s="93" t="str">
        <f t="shared" si="77"/>
        <v xml:space="preserve"> </v>
      </c>
      <c r="O834" s="94">
        <f>IF(N834&gt;$N$2,1,IF(C834=C835,1*O835,C834*O835/VLOOKUP(N834,Moeda!A$3:D$99,4,1)))</f>
        <v>1</v>
      </c>
    </row>
    <row r="835" spans="1:15" ht="20.100000000000001" customHeight="1" x14ac:dyDescent="0.2">
      <c r="A835" s="95">
        <v>49430</v>
      </c>
      <c r="B835" s="100">
        <f>VLOOKUP($A835,[2]MENSAIS!$A$3:$G$1000,2,FALSE)</f>
        <v>0</v>
      </c>
      <c r="C835" s="101">
        <f>VLOOKUP($A835,[2]MENSAIS!$A$3:$G$1000,3,FALSE)</f>
        <v>1</v>
      </c>
      <c r="D835" s="100">
        <f>VLOOKUP($A835,[2]MENSAIS!$A$3:$G$1000,4,FALSE)</f>
        <v>1</v>
      </c>
      <c r="E835" s="101">
        <f>VLOOKUP($A835,[2]MENSAIS!$A$3:$G$1000,5,FALSE)</f>
        <v>1</v>
      </c>
      <c r="F835" s="96">
        <f>VLOOKUP(A835,[2]MENSAIS!$A$2:$F$999,6,FALSE)</f>
        <v>0</v>
      </c>
      <c r="G835" s="93">
        <f t="shared" si="75"/>
        <v>49430</v>
      </c>
      <c r="H835" s="89">
        <f>VLOOKUP($A835,[2]MENSAIS!$A$3:$M$1000,8,FALSE)</f>
        <v>0</v>
      </c>
      <c r="I835" s="90">
        <f>VLOOKUP($A835,[2]MENSAIS!$A$3:$M$1000,9,FALSE)</f>
        <v>0</v>
      </c>
      <c r="J835" s="58">
        <f t="shared" si="76"/>
        <v>150</v>
      </c>
      <c r="K835" s="94">
        <f t="shared" si="78"/>
        <v>0</v>
      </c>
      <c r="L835" s="94">
        <f t="shared" si="79"/>
        <v>0</v>
      </c>
      <c r="M835" s="92">
        <v>833</v>
      </c>
      <c r="N835" s="93" t="str">
        <f t="shared" si="77"/>
        <v xml:space="preserve"> </v>
      </c>
      <c r="O835" s="94">
        <f>IF(N835&gt;$N$2,1,IF(C835=C836,1*O836,C835*O836/VLOOKUP(N835,Moeda!A$3:D$99,4,1)))</f>
        <v>1</v>
      </c>
    </row>
    <row r="836" spans="1:15" ht="20.100000000000001" customHeight="1" x14ac:dyDescent="0.2">
      <c r="A836" s="95">
        <v>49461</v>
      </c>
      <c r="B836" s="100">
        <f>VLOOKUP($A836,[2]MENSAIS!$A$3:$G$1000,2,FALSE)</f>
        <v>0</v>
      </c>
      <c r="C836" s="101">
        <f>VLOOKUP($A836,[2]MENSAIS!$A$3:$G$1000,3,FALSE)</f>
        <v>1</v>
      </c>
      <c r="D836" s="100">
        <f>VLOOKUP($A836,[2]MENSAIS!$A$3:$G$1000,4,FALSE)</f>
        <v>1</v>
      </c>
      <c r="E836" s="101">
        <f>VLOOKUP($A836,[2]MENSAIS!$A$3:$G$1000,5,FALSE)</f>
        <v>1</v>
      </c>
      <c r="F836" s="96">
        <f>VLOOKUP(A836,[2]MENSAIS!$A$2:$F$999,6,FALSE)</f>
        <v>0</v>
      </c>
      <c r="G836" s="93">
        <f t="shared" ref="G836:G899" si="80">A836</f>
        <v>49461</v>
      </c>
      <c r="H836" s="89">
        <f>VLOOKUP($A836,[2]MENSAIS!$A$3:$M$1000,8,FALSE)</f>
        <v>0</v>
      </c>
      <c r="I836" s="90">
        <f>VLOOKUP($A836,[2]MENSAIS!$A$3:$M$1000,9,FALSE)</f>
        <v>0</v>
      </c>
      <c r="J836" s="58">
        <f t="shared" si="76"/>
        <v>151</v>
      </c>
      <c r="K836" s="94">
        <f t="shared" si="78"/>
        <v>0</v>
      </c>
      <c r="L836" s="94">
        <f t="shared" si="79"/>
        <v>0</v>
      </c>
      <c r="M836" s="92">
        <v>834</v>
      </c>
      <c r="N836" s="93" t="str">
        <f t="shared" si="77"/>
        <v xml:space="preserve"> </v>
      </c>
      <c r="O836" s="94">
        <f>IF(N836&gt;$N$2,1,IF(C836=C837,1*O837,C836*O837/VLOOKUP(N836,Moeda!A$3:D$99,4,1)))</f>
        <v>1</v>
      </c>
    </row>
    <row r="837" spans="1:15" ht="20.100000000000001" customHeight="1" x14ac:dyDescent="0.2">
      <c r="A837" s="95">
        <v>49491</v>
      </c>
      <c r="B837" s="100">
        <f>VLOOKUP($A837,[2]MENSAIS!$A$3:$G$1000,2,FALSE)</f>
        <v>0</v>
      </c>
      <c r="C837" s="101">
        <f>VLOOKUP($A837,[2]MENSAIS!$A$3:$G$1000,3,FALSE)</f>
        <v>1</v>
      </c>
      <c r="D837" s="100">
        <f>VLOOKUP($A837,[2]MENSAIS!$A$3:$G$1000,4,FALSE)</f>
        <v>1</v>
      </c>
      <c r="E837" s="101">
        <f>VLOOKUP($A837,[2]MENSAIS!$A$3:$G$1000,5,FALSE)</f>
        <v>1</v>
      </c>
      <c r="F837" s="96">
        <f>VLOOKUP(A837,[2]MENSAIS!$A$2:$F$999,6,FALSE)</f>
        <v>0</v>
      </c>
      <c r="G837" s="93">
        <f t="shared" si="80"/>
        <v>49491</v>
      </c>
      <c r="H837" s="89">
        <f>VLOOKUP($A837,[2]MENSAIS!$A$3:$M$1000,8,FALSE)</f>
        <v>0</v>
      </c>
      <c r="I837" s="90">
        <f>VLOOKUP($A837,[2]MENSAIS!$A$3:$M$1000,9,FALSE)</f>
        <v>0</v>
      </c>
      <c r="J837" s="58">
        <f t="shared" si="76"/>
        <v>152</v>
      </c>
      <c r="K837" s="94">
        <f t="shared" si="78"/>
        <v>0</v>
      </c>
      <c r="L837" s="94">
        <f t="shared" si="79"/>
        <v>0</v>
      </c>
      <c r="M837" s="92">
        <v>835</v>
      </c>
      <c r="N837" s="93" t="str">
        <f t="shared" si="77"/>
        <v xml:space="preserve"> </v>
      </c>
      <c r="O837" s="94">
        <f>IF(N837&gt;$N$2,1,IF(C837=C838,1*O838,C837*O838/VLOOKUP(N837,Moeda!A$3:D$99,4,1)))</f>
        <v>1</v>
      </c>
    </row>
    <row r="838" spans="1:15" ht="20.100000000000001" customHeight="1" x14ac:dyDescent="0.2">
      <c r="A838" s="95">
        <v>49522</v>
      </c>
      <c r="B838" s="100">
        <f>VLOOKUP($A838,[2]MENSAIS!$A$3:$G$1000,2,FALSE)</f>
        <v>0</v>
      </c>
      <c r="C838" s="101">
        <f>VLOOKUP($A838,[2]MENSAIS!$A$3:$G$1000,3,FALSE)</f>
        <v>1</v>
      </c>
      <c r="D838" s="100">
        <f>VLOOKUP($A838,[2]MENSAIS!$A$3:$G$1000,4,FALSE)</f>
        <v>1</v>
      </c>
      <c r="E838" s="101">
        <f>VLOOKUP($A838,[2]MENSAIS!$A$3:$G$1000,5,FALSE)</f>
        <v>1</v>
      </c>
      <c r="F838" s="96">
        <f>VLOOKUP(A838,[2]MENSAIS!$A$2:$F$999,6,FALSE)</f>
        <v>0</v>
      </c>
      <c r="G838" s="93">
        <f t="shared" si="80"/>
        <v>49522</v>
      </c>
      <c r="H838" s="89">
        <f>VLOOKUP($A838,[2]MENSAIS!$A$3:$M$1000,8,FALSE)</f>
        <v>0</v>
      </c>
      <c r="I838" s="90">
        <f>VLOOKUP($A838,[2]MENSAIS!$A$3:$M$1000,9,FALSE)</f>
        <v>0</v>
      </c>
      <c r="J838" s="58">
        <f t="shared" si="76"/>
        <v>153</v>
      </c>
      <c r="K838" s="94">
        <f t="shared" si="78"/>
        <v>0</v>
      </c>
      <c r="L838" s="94">
        <f t="shared" si="79"/>
        <v>0</v>
      </c>
      <c r="M838" s="92">
        <v>836</v>
      </c>
      <c r="N838" s="93" t="str">
        <f t="shared" si="77"/>
        <v xml:space="preserve"> </v>
      </c>
      <c r="O838" s="94">
        <f>IF(N838&gt;$N$2,1,IF(C838=C839,1*O839,C838*O839/VLOOKUP(N838,Moeda!A$3:D$99,4,1)))</f>
        <v>1</v>
      </c>
    </row>
    <row r="839" spans="1:15" ht="20.100000000000001" customHeight="1" x14ac:dyDescent="0.2">
      <c r="A839" s="95">
        <v>49553</v>
      </c>
      <c r="B839" s="100">
        <f>VLOOKUP($A839,[2]MENSAIS!$A$3:$G$1000,2,FALSE)</f>
        <v>0</v>
      </c>
      <c r="C839" s="101">
        <f>VLOOKUP($A839,[2]MENSAIS!$A$3:$G$1000,3,FALSE)</f>
        <v>1</v>
      </c>
      <c r="D839" s="100">
        <f>VLOOKUP($A839,[2]MENSAIS!$A$3:$G$1000,4,FALSE)</f>
        <v>1</v>
      </c>
      <c r="E839" s="101">
        <f>VLOOKUP($A839,[2]MENSAIS!$A$3:$G$1000,5,FALSE)</f>
        <v>1</v>
      </c>
      <c r="F839" s="96">
        <f>VLOOKUP(A839,[2]MENSAIS!$A$2:$F$999,6,FALSE)</f>
        <v>0</v>
      </c>
      <c r="G839" s="93">
        <f t="shared" si="80"/>
        <v>49553</v>
      </c>
      <c r="H839" s="89">
        <f>VLOOKUP($A839,[2]MENSAIS!$A$3:$M$1000,8,FALSE)</f>
        <v>0</v>
      </c>
      <c r="I839" s="90">
        <f>VLOOKUP($A839,[2]MENSAIS!$A$3:$M$1000,9,FALSE)</f>
        <v>0</v>
      </c>
      <c r="J839" s="58">
        <f t="shared" si="76"/>
        <v>154</v>
      </c>
      <c r="K839" s="94">
        <f t="shared" si="78"/>
        <v>0</v>
      </c>
      <c r="L839" s="94">
        <f t="shared" si="79"/>
        <v>0</v>
      </c>
      <c r="M839" s="92">
        <v>837</v>
      </c>
      <c r="N839" s="93" t="str">
        <f t="shared" si="77"/>
        <v xml:space="preserve"> </v>
      </c>
      <c r="O839" s="94">
        <f>IF(N839&gt;$N$2,1,IF(C839=C840,1*O840,C839*O840/VLOOKUP(N839,Moeda!A$3:D$99,4,1)))</f>
        <v>1</v>
      </c>
    </row>
    <row r="840" spans="1:15" ht="20.100000000000001" customHeight="1" x14ac:dyDescent="0.2">
      <c r="A840" s="95">
        <v>49583</v>
      </c>
      <c r="B840" s="100">
        <f>VLOOKUP($A840,[2]MENSAIS!$A$3:$G$1000,2,FALSE)</f>
        <v>0</v>
      </c>
      <c r="C840" s="101">
        <f>VLOOKUP($A840,[2]MENSAIS!$A$3:$G$1000,3,FALSE)</f>
        <v>1</v>
      </c>
      <c r="D840" s="100">
        <f>VLOOKUP($A840,[2]MENSAIS!$A$3:$G$1000,4,FALSE)</f>
        <v>1</v>
      </c>
      <c r="E840" s="101">
        <f>VLOOKUP($A840,[2]MENSAIS!$A$3:$G$1000,5,FALSE)</f>
        <v>1</v>
      </c>
      <c r="F840" s="96">
        <f>VLOOKUP(A840,[2]MENSAIS!$A$2:$F$999,6,FALSE)</f>
        <v>0</v>
      </c>
      <c r="G840" s="93">
        <f t="shared" si="80"/>
        <v>49583</v>
      </c>
      <c r="H840" s="89">
        <f>VLOOKUP($A840,[2]MENSAIS!$A$3:$M$1000,8,FALSE)</f>
        <v>0</v>
      </c>
      <c r="I840" s="90">
        <f>VLOOKUP($A840,[2]MENSAIS!$A$3:$M$1000,9,FALSE)</f>
        <v>0</v>
      </c>
      <c r="J840" s="58">
        <f t="shared" si="76"/>
        <v>155</v>
      </c>
      <c r="K840" s="94">
        <f t="shared" si="78"/>
        <v>0</v>
      </c>
      <c r="L840" s="94">
        <f t="shared" si="79"/>
        <v>0</v>
      </c>
      <c r="M840" s="92">
        <v>838</v>
      </c>
      <c r="N840" s="93" t="str">
        <f t="shared" si="77"/>
        <v xml:space="preserve"> </v>
      </c>
      <c r="O840" s="94">
        <f>IF(N840&gt;$N$2,1,IF(C840=C841,1*O841,C840*O841/VLOOKUP(N840,Moeda!A$3:D$99,4,1)))</f>
        <v>1</v>
      </c>
    </row>
    <row r="841" spans="1:15" ht="20.100000000000001" customHeight="1" x14ac:dyDescent="0.2">
      <c r="A841" s="95">
        <v>49614</v>
      </c>
      <c r="B841" s="100">
        <f>VLOOKUP($A841,[2]MENSAIS!$A$3:$G$1000,2,FALSE)</f>
        <v>0</v>
      </c>
      <c r="C841" s="101">
        <f>VLOOKUP($A841,[2]MENSAIS!$A$3:$G$1000,3,FALSE)</f>
        <v>1</v>
      </c>
      <c r="D841" s="100">
        <f>VLOOKUP($A841,[2]MENSAIS!$A$3:$G$1000,4,FALSE)</f>
        <v>1</v>
      </c>
      <c r="E841" s="101">
        <f>VLOOKUP($A841,[2]MENSAIS!$A$3:$G$1000,5,FALSE)</f>
        <v>1</v>
      </c>
      <c r="F841" s="96">
        <f>VLOOKUP(A841,[2]MENSAIS!$A$2:$F$999,6,FALSE)</f>
        <v>0</v>
      </c>
      <c r="G841" s="93">
        <f t="shared" si="80"/>
        <v>49614</v>
      </c>
      <c r="H841" s="89">
        <f>VLOOKUP($A841,[2]MENSAIS!$A$3:$M$1000,8,FALSE)</f>
        <v>0</v>
      </c>
      <c r="I841" s="90">
        <f>VLOOKUP($A841,[2]MENSAIS!$A$3:$M$1000,9,FALSE)</f>
        <v>0</v>
      </c>
      <c r="J841" s="58">
        <f t="shared" si="76"/>
        <v>156</v>
      </c>
      <c r="K841" s="94">
        <f t="shared" si="78"/>
        <v>0</v>
      </c>
      <c r="L841" s="94">
        <f t="shared" si="79"/>
        <v>0</v>
      </c>
      <c r="M841" s="92">
        <v>839</v>
      </c>
      <c r="N841" s="93" t="str">
        <f t="shared" si="77"/>
        <v xml:space="preserve"> </v>
      </c>
      <c r="O841" s="94">
        <f>IF(N841&gt;$N$2,1,IF(C841=C842,1*O842,C841*O842/VLOOKUP(N841,Moeda!A$3:D$99,4,1)))</f>
        <v>1</v>
      </c>
    </row>
    <row r="842" spans="1:15" ht="20.100000000000001" customHeight="1" x14ac:dyDescent="0.2">
      <c r="A842" s="95">
        <v>49644</v>
      </c>
      <c r="B842" s="100">
        <f>VLOOKUP($A842,[2]MENSAIS!$A$3:$G$1000,2,FALSE)</f>
        <v>0</v>
      </c>
      <c r="C842" s="101">
        <f>VLOOKUP($A842,[2]MENSAIS!$A$3:$G$1000,3,FALSE)</f>
        <v>1</v>
      </c>
      <c r="D842" s="100">
        <f>VLOOKUP($A842,[2]MENSAIS!$A$3:$G$1000,4,FALSE)</f>
        <v>1</v>
      </c>
      <c r="E842" s="101">
        <f>VLOOKUP($A842,[2]MENSAIS!$A$3:$G$1000,5,FALSE)</f>
        <v>1</v>
      </c>
      <c r="F842" s="96">
        <f>VLOOKUP(A842,[2]MENSAIS!$A$2:$F$999,6,FALSE)</f>
        <v>0</v>
      </c>
      <c r="G842" s="93">
        <f t="shared" si="80"/>
        <v>49644</v>
      </c>
      <c r="H842" s="89">
        <f>VLOOKUP($A842,[2]MENSAIS!$A$3:$M$1000,8,FALSE)</f>
        <v>0</v>
      </c>
      <c r="I842" s="90">
        <f>VLOOKUP($A842,[2]MENSAIS!$A$3:$M$1000,9,FALSE)</f>
        <v>0</v>
      </c>
      <c r="J842" s="58">
        <f t="shared" si="76"/>
        <v>157</v>
      </c>
      <c r="K842" s="94">
        <f t="shared" si="78"/>
        <v>0</v>
      </c>
      <c r="L842" s="94">
        <f t="shared" si="79"/>
        <v>0</v>
      </c>
      <c r="M842" s="92">
        <v>840</v>
      </c>
      <c r="N842" s="93" t="str">
        <f t="shared" si="77"/>
        <v xml:space="preserve"> </v>
      </c>
      <c r="O842" s="94">
        <f>IF(N842&gt;$N$2,1,IF(C842=C843,1*O843,C842*O843/VLOOKUP(N842,Moeda!A$3:D$99,4,1)))</f>
        <v>1</v>
      </c>
    </row>
    <row r="843" spans="1:15" ht="20.100000000000001" customHeight="1" x14ac:dyDescent="0.2">
      <c r="A843" s="95">
        <v>49675</v>
      </c>
      <c r="B843" s="100">
        <f>VLOOKUP($A843,[2]MENSAIS!$A$3:$G$1000,2,FALSE)</f>
        <v>0</v>
      </c>
      <c r="C843" s="101">
        <f>VLOOKUP($A843,[2]MENSAIS!$A$3:$G$1000,3,FALSE)</f>
        <v>1</v>
      </c>
      <c r="D843" s="100">
        <f>VLOOKUP($A843,[2]MENSAIS!$A$3:$G$1000,4,FALSE)</f>
        <v>1</v>
      </c>
      <c r="E843" s="101">
        <f>VLOOKUP($A843,[2]MENSAIS!$A$3:$G$1000,5,FALSE)</f>
        <v>1</v>
      </c>
      <c r="F843" s="96">
        <f>VLOOKUP(A843,[2]MENSAIS!$A$2:$F$999,6,FALSE)</f>
        <v>0</v>
      </c>
      <c r="G843" s="93">
        <f t="shared" si="80"/>
        <v>49675</v>
      </c>
      <c r="H843" s="89">
        <f>VLOOKUP($A843,[2]MENSAIS!$A$3:$M$1000,8,FALSE)</f>
        <v>0</v>
      </c>
      <c r="I843" s="90">
        <f>VLOOKUP($A843,[2]MENSAIS!$A$3:$M$1000,9,FALSE)</f>
        <v>0</v>
      </c>
      <c r="J843" s="58">
        <f t="shared" si="76"/>
        <v>158</v>
      </c>
      <c r="K843" s="94">
        <f t="shared" si="78"/>
        <v>0</v>
      </c>
      <c r="L843" s="94">
        <f t="shared" si="79"/>
        <v>0</v>
      </c>
      <c r="M843" s="92">
        <v>841</v>
      </c>
      <c r="N843" s="93" t="str">
        <f t="shared" si="77"/>
        <v xml:space="preserve"> </v>
      </c>
      <c r="O843" s="94">
        <f>IF(N843&gt;$N$2,1,IF(C843=C844,1*O844,C843*O844/VLOOKUP(N843,Moeda!A$3:D$99,4,1)))</f>
        <v>1</v>
      </c>
    </row>
    <row r="844" spans="1:15" ht="20.100000000000001" customHeight="1" x14ac:dyDescent="0.2">
      <c r="A844" s="95">
        <v>49706</v>
      </c>
      <c r="B844" s="100">
        <f>VLOOKUP($A844,[2]MENSAIS!$A$3:$G$1000,2,FALSE)</f>
        <v>0</v>
      </c>
      <c r="C844" s="101">
        <f>VLOOKUP($A844,[2]MENSAIS!$A$3:$G$1000,3,FALSE)</f>
        <v>1</v>
      </c>
      <c r="D844" s="100">
        <f>VLOOKUP($A844,[2]MENSAIS!$A$3:$G$1000,4,FALSE)</f>
        <v>1</v>
      </c>
      <c r="E844" s="101">
        <f>VLOOKUP($A844,[2]MENSAIS!$A$3:$G$1000,5,FALSE)</f>
        <v>1</v>
      </c>
      <c r="F844" s="96">
        <f>VLOOKUP(A844,[2]MENSAIS!$A$2:$F$999,6,FALSE)</f>
        <v>0</v>
      </c>
      <c r="G844" s="93">
        <f t="shared" si="80"/>
        <v>49706</v>
      </c>
      <c r="H844" s="89">
        <f>VLOOKUP($A844,[2]MENSAIS!$A$3:$M$1000,8,FALSE)</f>
        <v>0</v>
      </c>
      <c r="I844" s="90">
        <f>VLOOKUP($A844,[2]MENSAIS!$A$3:$M$1000,9,FALSE)</f>
        <v>0</v>
      </c>
      <c r="J844" s="58">
        <f t="shared" ref="J844:J907" si="81">IF($F844=1,1,IF(J843&gt;=1,J843+1,0))</f>
        <v>159</v>
      </c>
      <c r="K844" s="94">
        <f t="shared" si="78"/>
        <v>0</v>
      </c>
      <c r="L844" s="94">
        <f t="shared" si="79"/>
        <v>0</v>
      </c>
      <c r="M844" s="92">
        <v>842</v>
      </c>
      <c r="N844" s="93" t="str">
        <f t="shared" si="77"/>
        <v xml:space="preserve"> </v>
      </c>
      <c r="O844" s="94">
        <f>IF(N844&gt;$N$2,1,IF(C844=C845,1*O845,C844*O845/VLOOKUP(N844,Moeda!A$3:D$99,4,1)))</f>
        <v>1</v>
      </c>
    </row>
    <row r="845" spans="1:15" ht="20.100000000000001" customHeight="1" x14ac:dyDescent="0.2">
      <c r="A845" s="95">
        <v>49735</v>
      </c>
      <c r="B845" s="100">
        <f>VLOOKUP($A845,[2]MENSAIS!$A$3:$G$1000,2,FALSE)</f>
        <v>0</v>
      </c>
      <c r="C845" s="101">
        <f>VLOOKUP($A845,[2]MENSAIS!$A$3:$G$1000,3,FALSE)</f>
        <v>1</v>
      </c>
      <c r="D845" s="100">
        <f>VLOOKUP($A845,[2]MENSAIS!$A$3:$G$1000,4,FALSE)</f>
        <v>1</v>
      </c>
      <c r="E845" s="101">
        <f>VLOOKUP($A845,[2]MENSAIS!$A$3:$G$1000,5,FALSE)</f>
        <v>1</v>
      </c>
      <c r="F845" s="96">
        <f>VLOOKUP(A845,[2]MENSAIS!$A$2:$F$999,6,FALSE)</f>
        <v>0</v>
      </c>
      <c r="G845" s="93">
        <f t="shared" si="80"/>
        <v>49735</v>
      </c>
      <c r="H845" s="89">
        <f>VLOOKUP($A845,[2]MENSAIS!$A$3:$M$1000,8,FALSE)</f>
        <v>0</v>
      </c>
      <c r="I845" s="90">
        <f>VLOOKUP($A845,[2]MENSAIS!$A$3:$M$1000,9,FALSE)</f>
        <v>0</v>
      </c>
      <c r="J845" s="58">
        <f t="shared" si="81"/>
        <v>160</v>
      </c>
      <c r="K845" s="94">
        <f t="shared" si="78"/>
        <v>0</v>
      </c>
      <c r="L845" s="94">
        <f t="shared" si="79"/>
        <v>0</v>
      </c>
      <c r="M845" s="92">
        <v>843</v>
      </c>
      <c r="N845" s="93" t="str">
        <f t="shared" si="77"/>
        <v xml:space="preserve"> </v>
      </c>
      <c r="O845" s="94">
        <f>IF(N845&gt;$N$2,1,IF(C845=C846,1*O846,C845*O846/VLOOKUP(N845,Moeda!A$3:D$99,4,1)))</f>
        <v>1</v>
      </c>
    </row>
    <row r="846" spans="1:15" ht="20.100000000000001" customHeight="1" x14ac:dyDescent="0.2">
      <c r="A846" s="95">
        <v>49766</v>
      </c>
      <c r="B846" s="100">
        <f>VLOOKUP($A846,[2]MENSAIS!$A$3:$G$1000,2,FALSE)</f>
        <v>0</v>
      </c>
      <c r="C846" s="101">
        <f>VLOOKUP($A846,[2]MENSAIS!$A$3:$G$1000,3,FALSE)</f>
        <v>1</v>
      </c>
      <c r="D846" s="100">
        <f>VLOOKUP($A846,[2]MENSAIS!$A$3:$G$1000,4,FALSE)</f>
        <v>1</v>
      </c>
      <c r="E846" s="101">
        <f>VLOOKUP($A846,[2]MENSAIS!$A$3:$G$1000,5,FALSE)</f>
        <v>1</v>
      </c>
      <c r="F846" s="96">
        <f>VLOOKUP(A846,[2]MENSAIS!$A$2:$F$999,6,FALSE)</f>
        <v>0</v>
      </c>
      <c r="G846" s="93">
        <f t="shared" si="80"/>
        <v>49766</v>
      </c>
      <c r="H846" s="89">
        <f>VLOOKUP($A846,[2]MENSAIS!$A$3:$M$1000,8,FALSE)</f>
        <v>0</v>
      </c>
      <c r="I846" s="90">
        <f>VLOOKUP($A846,[2]MENSAIS!$A$3:$M$1000,9,FALSE)</f>
        <v>0</v>
      </c>
      <c r="J846" s="58">
        <f t="shared" si="81"/>
        <v>161</v>
      </c>
      <c r="K846" s="94">
        <f t="shared" si="78"/>
        <v>0</v>
      </c>
      <c r="L846" s="94">
        <f t="shared" si="79"/>
        <v>0</v>
      </c>
      <c r="M846" s="92">
        <v>844</v>
      </c>
      <c r="N846" s="93" t="str">
        <f t="shared" si="77"/>
        <v xml:space="preserve"> </v>
      </c>
      <c r="O846" s="94">
        <f>IF(N846&gt;$N$2,1,IF(C846=C847,1*O847,C846*O847/VLOOKUP(N846,Moeda!A$3:D$99,4,1)))</f>
        <v>1</v>
      </c>
    </row>
    <row r="847" spans="1:15" ht="20.100000000000001" customHeight="1" x14ac:dyDescent="0.2">
      <c r="A847" s="95">
        <v>49796</v>
      </c>
      <c r="B847" s="100">
        <f>VLOOKUP($A847,[2]MENSAIS!$A$3:$G$1000,2,FALSE)</f>
        <v>0</v>
      </c>
      <c r="C847" s="101">
        <f>VLOOKUP($A847,[2]MENSAIS!$A$3:$G$1000,3,FALSE)</f>
        <v>1</v>
      </c>
      <c r="D847" s="100">
        <f>VLOOKUP($A847,[2]MENSAIS!$A$3:$G$1000,4,FALSE)</f>
        <v>1</v>
      </c>
      <c r="E847" s="101">
        <f>VLOOKUP($A847,[2]MENSAIS!$A$3:$G$1000,5,FALSE)</f>
        <v>1</v>
      </c>
      <c r="F847" s="96">
        <f>VLOOKUP(A847,[2]MENSAIS!$A$2:$F$999,6,FALSE)</f>
        <v>0</v>
      </c>
      <c r="G847" s="93">
        <f t="shared" si="80"/>
        <v>49796</v>
      </c>
      <c r="H847" s="89">
        <f>VLOOKUP($A847,[2]MENSAIS!$A$3:$M$1000,8,FALSE)</f>
        <v>0</v>
      </c>
      <c r="I847" s="90">
        <f>VLOOKUP($A847,[2]MENSAIS!$A$3:$M$1000,9,FALSE)</f>
        <v>0</v>
      </c>
      <c r="J847" s="58">
        <f t="shared" si="81"/>
        <v>162</v>
      </c>
      <c r="K847" s="94">
        <f t="shared" si="78"/>
        <v>0</v>
      </c>
      <c r="L847" s="94">
        <f t="shared" si="79"/>
        <v>0</v>
      </c>
      <c r="M847" s="92">
        <v>845</v>
      </c>
      <c r="N847" s="93" t="str">
        <f t="shared" si="77"/>
        <v xml:space="preserve"> </v>
      </c>
      <c r="O847" s="94">
        <f>IF(N847&gt;$N$2,1,IF(C847=C848,1*O848,C847*O848/VLOOKUP(N847,Moeda!A$3:D$99,4,1)))</f>
        <v>1</v>
      </c>
    </row>
    <row r="848" spans="1:15" ht="20.100000000000001" customHeight="1" x14ac:dyDescent="0.2">
      <c r="A848" s="95">
        <v>49827</v>
      </c>
      <c r="B848" s="100">
        <f>VLOOKUP($A848,[2]MENSAIS!$A$3:$G$1000,2,FALSE)</f>
        <v>0</v>
      </c>
      <c r="C848" s="101">
        <f>VLOOKUP($A848,[2]MENSAIS!$A$3:$G$1000,3,FALSE)</f>
        <v>1</v>
      </c>
      <c r="D848" s="100">
        <f>VLOOKUP($A848,[2]MENSAIS!$A$3:$G$1000,4,FALSE)</f>
        <v>1</v>
      </c>
      <c r="E848" s="101">
        <f>VLOOKUP($A848,[2]MENSAIS!$A$3:$G$1000,5,FALSE)</f>
        <v>1</v>
      </c>
      <c r="F848" s="96">
        <f>VLOOKUP(A848,[2]MENSAIS!$A$2:$F$999,6,FALSE)</f>
        <v>0</v>
      </c>
      <c r="G848" s="93">
        <f t="shared" si="80"/>
        <v>49827</v>
      </c>
      <c r="H848" s="89">
        <f>VLOOKUP($A848,[2]MENSAIS!$A$3:$M$1000,8,FALSE)</f>
        <v>0</v>
      </c>
      <c r="I848" s="90">
        <f>VLOOKUP($A848,[2]MENSAIS!$A$3:$M$1000,9,FALSE)</f>
        <v>0</v>
      </c>
      <c r="J848" s="58">
        <f t="shared" si="81"/>
        <v>163</v>
      </c>
      <c r="K848" s="94">
        <f t="shared" si="78"/>
        <v>0</v>
      </c>
      <c r="L848" s="94">
        <f t="shared" si="79"/>
        <v>0</v>
      </c>
      <c r="M848" s="92">
        <v>846</v>
      </c>
      <c r="N848" s="93" t="str">
        <f t="shared" si="77"/>
        <v xml:space="preserve"> </v>
      </c>
      <c r="O848" s="94">
        <f>IF(N848&gt;$N$2,1,IF(C848=C849,1*O849,C848*O849/VLOOKUP(N848,Moeda!A$3:D$99,4,1)))</f>
        <v>1</v>
      </c>
    </row>
    <row r="849" spans="1:15" ht="20.100000000000001" customHeight="1" x14ac:dyDescent="0.2">
      <c r="A849" s="95">
        <v>49857</v>
      </c>
      <c r="B849" s="100">
        <f>VLOOKUP($A849,[2]MENSAIS!$A$3:$G$1000,2,FALSE)</f>
        <v>0</v>
      </c>
      <c r="C849" s="101">
        <f>VLOOKUP($A849,[2]MENSAIS!$A$3:$G$1000,3,FALSE)</f>
        <v>1</v>
      </c>
      <c r="D849" s="100">
        <f>VLOOKUP($A849,[2]MENSAIS!$A$3:$G$1000,4,FALSE)</f>
        <v>1</v>
      </c>
      <c r="E849" s="101">
        <f>VLOOKUP($A849,[2]MENSAIS!$A$3:$G$1000,5,FALSE)</f>
        <v>1</v>
      </c>
      <c r="F849" s="96">
        <f>VLOOKUP(A849,[2]MENSAIS!$A$2:$F$999,6,FALSE)</f>
        <v>0</v>
      </c>
      <c r="G849" s="93">
        <f t="shared" si="80"/>
        <v>49857</v>
      </c>
      <c r="H849" s="89">
        <f>VLOOKUP($A849,[2]MENSAIS!$A$3:$M$1000,8,FALSE)</f>
        <v>0</v>
      </c>
      <c r="I849" s="90">
        <f>VLOOKUP($A849,[2]MENSAIS!$A$3:$M$1000,9,FALSE)</f>
        <v>0</v>
      </c>
      <c r="J849" s="58">
        <f t="shared" si="81"/>
        <v>164</v>
      </c>
      <c r="K849" s="94">
        <f t="shared" si="78"/>
        <v>0</v>
      </c>
      <c r="L849" s="94">
        <f t="shared" si="79"/>
        <v>0</v>
      </c>
      <c r="M849" s="92">
        <v>847</v>
      </c>
      <c r="N849" s="93" t="str">
        <f t="shared" si="77"/>
        <v xml:space="preserve"> </v>
      </c>
      <c r="O849" s="94">
        <f>IF(N849&gt;$N$2,1,IF(C849=C850,1*O850,C849*O850/VLOOKUP(N849,Moeda!A$3:D$99,4,1)))</f>
        <v>1</v>
      </c>
    </row>
    <row r="850" spans="1:15" ht="20.100000000000001" customHeight="1" x14ac:dyDescent="0.2">
      <c r="A850" s="95">
        <v>49888</v>
      </c>
      <c r="B850" s="100">
        <f>VLOOKUP($A850,[2]MENSAIS!$A$3:$G$1000,2,FALSE)</f>
        <v>0</v>
      </c>
      <c r="C850" s="101">
        <f>VLOOKUP($A850,[2]MENSAIS!$A$3:$G$1000,3,FALSE)</f>
        <v>1</v>
      </c>
      <c r="D850" s="100">
        <f>VLOOKUP($A850,[2]MENSAIS!$A$3:$G$1000,4,FALSE)</f>
        <v>1</v>
      </c>
      <c r="E850" s="101">
        <f>VLOOKUP($A850,[2]MENSAIS!$A$3:$G$1000,5,FALSE)</f>
        <v>1</v>
      </c>
      <c r="F850" s="96">
        <f>VLOOKUP(A850,[2]MENSAIS!$A$2:$F$999,6,FALSE)</f>
        <v>0</v>
      </c>
      <c r="G850" s="93">
        <f t="shared" si="80"/>
        <v>49888</v>
      </c>
      <c r="H850" s="89">
        <f>VLOOKUP($A850,[2]MENSAIS!$A$3:$M$1000,8,FALSE)</f>
        <v>0</v>
      </c>
      <c r="I850" s="90">
        <f>VLOOKUP($A850,[2]MENSAIS!$A$3:$M$1000,9,FALSE)</f>
        <v>0</v>
      </c>
      <c r="J850" s="58">
        <f t="shared" si="81"/>
        <v>165</v>
      </c>
      <c r="K850" s="94">
        <f t="shared" si="78"/>
        <v>0</v>
      </c>
      <c r="L850" s="94">
        <f t="shared" si="79"/>
        <v>0</v>
      </c>
      <c r="M850" s="92">
        <v>848</v>
      </c>
      <c r="N850" s="93" t="str">
        <f t="shared" si="77"/>
        <v xml:space="preserve"> </v>
      </c>
      <c r="O850" s="94">
        <f>IF(N850&gt;$N$2,1,IF(C850=C851,1*O851,C850*O851/VLOOKUP(N850,Moeda!A$3:D$99,4,1)))</f>
        <v>1</v>
      </c>
    </row>
    <row r="851" spans="1:15" ht="20.100000000000001" customHeight="1" x14ac:dyDescent="0.2">
      <c r="A851" s="95">
        <v>49919</v>
      </c>
      <c r="B851" s="100">
        <f>VLOOKUP($A851,[2]MENSAIS!$A$3:$G$1000,2,FALSE)</f>
        <v>0</v>
      </c>
      <c r="C851" s="101">
        <f>VLOOKUP($A851,[2]MENSAIS!$A$3:$G$1000,3,FALSE)</f>
        <v>1</v>
      </c>
      <c r="D851" s="100">
        <f>VLOOKUP($A851,[2]MENSAIS!$A$3:$G$1000,4,FALSE)</f>
        <v>1</v>
      </c>
      <c r="E851" s="101">
        <f>VLOOKUP($A851,[2]MENSAIS!$A$3:$G$1000,5,FALSE)</f>
        <v>1</v>
      </c>
      <c r="F851" s="96">
        <f>VLOOKUP(A851,[2]MENSAIS!$A$2:$F$999,6,FALSE)</f>
        <v>0</v>
      </c>
      <c r="G851" s="93">
        <f t="shared" si="80"/>
        <v>49919</v>
      </c>
      <c r="H851" s="89">
        <f>VLOOKUP($A851,[2]MENSAIS!$A$3:$M$1000,8,FALSE)</f>
        <v>0</v>
      </c>
      <c r="I851" s="90">
        <f>VLOOKUP($A851,[2]MENSAIS!$A$3:$M$1000,9,FALSE)</f>
        <v>0</v>
      </c>
      <c r="J851" s="58">
        <f t="shared" si="81"/>
        <v>166</v>
      </c>
      <c r="K851" s="94">
        <f t="shared" si="78"/>
        <v>0</v>
      </c>
      <c r="L851" s="94">
        <f t="shared" si="79"/>
        <v>0</v>
      </c>
      <c r="M851" s="92">
        <v>849</v>
      </c>
      <c r="N851" s="93" t="str">
        <f t="shared" si="77"/>
        <v xml:space="preserve"> </v>
      </c>
      <c r="O851" s="94">
        <f>IF(N851&gt;$N$2,1,IF(C851=C852,1*O852,C851*O852/VLOOKUP(N851,Moeda!A$3:D$99,4,1)))</f>
        <v>1</v>
      </c>
    </row>
    <row r="852" spans="1:15" ht="20.100000000000001" customHeight="1" x14ac:dyDescent="0.2">
      <c r="A852" s="95">
        <v>49949</v>
      </c>
      <c r="B852" s="100">
        <f>VLOOKUP($A852,[2]MENSAIS!$A$3:$G$1000,2,FALSE)</f>
        <v>0</v>
      </c>
      <c r="C852" s="101">
        <f>VLOOKUP($A852,[2]MENSAIS!$A$3:$G$1000,3,FALSE)</f>
        <v>1</v>
      </c>
      <c r="D852" s="100">
        <f>VLOOKUP($A852,[2]MENSAIS!$A$3:$G$1000,4,FALSE)</f>
        <v>1</v>
      </c>
      <c r="E852" s="101">
        <f>VLOOKUP($A852,[2]MENSAIS!$A$3:$G$1000,5,FALSE)</f>
        <v>1</v>
      </c>
      <c r="F852" s="96">
        <f>VLOOKUP(A852,[2]MENSAIS!$A$2:$F$999,6,FALSE)</f>
        <v>0</v>
      </c>
      <c r="G852" s="93">
        <f t="shared" si="80"/>
        <v>49949</v>
      </c>
      <c r="H852" s="89">
        <f>VLOOKUP($A852,[2]MENSAIS!$A$3:$M$1000,8,FALSE)</f>
        <v>0</v>
      </c>
      <c r="I852" s="90">
        <f>VLOOKUP($A852,[2]MENSAIS!$A$3:$M$1000,9,FALSE)</f>
        <v>0</v>
      </c>
      <c r="J852" s="58">
        <f t="shared" si="81"/>
        <v>167</v>
      </c>
      <c r="K852" s="94">
        <f t="shared" si="78"/>
        <v>0</v>
      </c>
      <c r="L852" s="94">
        <f t="shared" si="79"/>
        <v>0</v>
      </c>
      <c r="M852" s="92">
        <v>850</v>
      </c>
      <c r="N852" s="93" t="str">
        <f t="shared" si="77"/>
        <v xml:space="preserve"> </v>
      </c>
      <c r="O852" s="94">
        <f>IF(N852&gt;$N$2,1,IF(C852=C853,1*O853,C852*O853/VLOOKUP(N852,Moeda!A$3:D$99,4,1)))</f>
        <v>1</v>
      </c>
    </row>
    <row r="853" spans="1:15" ht="20.100000000000001" customHeight="1" x14ac:dyDescent="0.2">
      <c r="A853" s="95">
        <v>49980</v>
      </c>
      <c r="B853" s="100">
        <f>VLOOKUP($A853,[2]MENSAIS!$A$3:$G$1000,2,FALSE)</f>
        <v>0</v>
      </c>
      <c r="C853" s="101">
        <f>VLOOKUP($A853,[2]MENSAIS!$A$3:$G$1000,3,FALSE)</f>
        <v>1</v>
      </c>
      <c r="D853" s="100">
        <f>VLOOKUP($A853,[2]MENSAIS!$A$3:$G$1000,4,FALSE)</f>
        <v>1</v>
      </c>
      <c r="E853" s="101">
        <f>VLOOKUP($A853,[2]MENSAIS!$A$3:$G$1000,5,FALSE)</f>
        <v>1</v>
      </c>
      <c r="F853" s="96">
        <f>VLOOKUP(A853,[2]MENSAIS!$A$2:$F$999,6,FALSE)</f>
        <v>0</v>
      </c>
      <c r="G853" s="93">
        <f t="shared" si="80"/>
        <v>49980</v>
      </c>
      <c r="H853" s="89">
        <f>VLOOKUP($A853,[2]MENSAIS!$A$3:$M$1000,8,FALSE)</f>
        <v>0</v>
      </c>
      <c r="I853" s="90">
        <f>VLOOKUP($A853,[2]MENSAIS!$A$3:$M$1000,9,FALSE)</f>
        <v>0</v>
      </c>
      <c r="J853" s="58">
        <f t="shared" si="81"/>
        <v>168</v>
      </c>
      <c r="K853" s="94">
        <f t="shared" si="78"/>
        <v>0</v>
      </c>
      <c r="L853" s="94">
        <f t="shared" si="79"/>
        <v>0</v>
      </c>
      <c r="M853" s="92">
        <v>851</v>
      </c>
      <c r="N853" s="93" t="str">
        <f t="shared" si="77"/>
        <v xml:space="preserve"> </v>
      </c>
      <c r="O853" s="94">
        <f>IF(N853&gt;$N$2,1,IF(C853=C854,1*O854,C853*O854/VLOOKUP(N853,Moeda!A$3:D$99,4,1)))</f>
        <v>1</v>
      </c>
    </row>
    <row r="854" spans="1:15" ht="20.100000000000001" customHeight="1" x14ac:dyDescent="0.2">
      <c r="A854" s="95">
        <v>50010</v>
      </c>
      <c r="B854" s="100">
        <f>VLOOKUP($A854,[2]MENSAIS!$A$3:$G$1000,2,FALSE)</f>
        <v>0</v>
      </c>
      <c r="C854" s="101">
        <f>VLOOKUP($A854,[2]MENSAIS!$A$3:$G$1000,3,FALSE)</f>
        <v>1</v>
      </c>
      <c r="D854" s="100">
        <f>VLOOKUP($A854,[2]MENSAIS!$A$3:$G$1000,4,FALSE)</f>
        <v>1</v>
      </c>
      <c r="E854" s="101">
        <f>VLOOKUP($A854,[2]MENSAIS!$A$3:$G$1000,5,FALSE)</f>
        <v>1</v>
      </c>
      <c r="F854" s="96">
        <f>VLOOKUP(A854,[2]MENSAIS!$A$2:$F$999,6,FALSE)</f>
        <v>0</v>
      </c>
      <c r="G854" s="93">
        <f t="shared" si="80"/>
        <v>50010</v>
      </c>
      <c r="H854" s="89">
        <f>VLOOKUP($A854,[2]MENSAIS!$A$3:$M$1000,8,FALSE)</f>
        <v>0</v>
      </c>
      <c r="I854" s="90">
        <f>VLOOKUP($A854,[2]MENSAIS!$A$3:$M$1000,9,FALSE)</f>
        <v>0</v>
      </c>
      <c r="J854" s="58">
        <f t="shared" si="81"/>
        <v>169</v>
      </c>
      <c r="K854" s="94">
        <f t="shared" si="78"/>
        <v>0</v>
      </c>
      <c r="L854" s="94">
        <f t="shared" si="79"/>
        <v>0</v>
      </c>
      <c r="M854" s="92">
        <v>852</v>
      </c>
      <c r="N854" s="93" t="str">
        <f t="shared" si="77"/>
        <v xml:space="preserve"> </v>
      </c>
      <c r="O854" s="94">
        <f>IF(N854&gt;$N$2,1,IF(C854=C855,1*O855,C854*O855/VLOOKUP(N854,Moeda!A$3:D$99,4,1)))</f>
        <v>1</v>
      </c>
    </row>
    <row r="855" spans="1:15" ht="20.100000000000001" customHeight="1" x14ac:dyDescent="0.2">
      <c r="A855" s="95">
        <v>50041</v>
      </c>
      <c r="B855" s="100">
        <f>VLOOKUP($A855,[2]MENSAIS!$A$3:$G$1000,2,FALSE)</f>
        <v>0</v>
      </c>
      <c r="C855" s="101">
        <f>VLOOKUP($A855,[2]MENSAIS!$A$3:$G$1000,3,FALSE)</f>
        <v>1</v>
      </c>
      <c r="D855" s="100">
        <f>VLOOKUP($A855,[2]MENSAIS!$A$3:$G$1000,4,FALSE)</f>
        <v>1</v>
      </c>
      <c r="E855" s="101">
        <f>VLOOKUP($A855,[2]MENSAIS!$A$3:$G$1000,5,FALSE)</f>
        <v>1</v>
      </c>
      <c r="F855" s="96">
        <f>VLOOKUP(A855,[2]MENSAIS!$A$2:$F$999,6,FALSE)</f>
        <v>0</v>
      </c>
      <c r="G855" s="93">
        <f t="shared" si="80"/>
        <v>50041</v>
      </c>
      <c r="H855" s="89">
        <f>VLOOKUP($A855,[2]MENSAIS!$A$3:$M$1000,8,FALSE)</f>
        <v>0</v>
      </c>
      <c r="I855" s="90">
        <f>VLOOKUP($A855,[2]MENSAIS!$A$3:$M$1000,9,FALSE)</f>
        <v>0</v>
      </c>
      <c r="J855" s="58">
        <f t="shared" si="81"/>
        <v>170</v>
      </c>
      <c r="K855" s="94">
        <f t="shared" si="78"/>
        <v>0</v>
      </c>
      <c r="L855" s="94">
        <f t="shared" si="79"/>
        <v>0</v>
      </c>
      <c r="M855" s="92">
        <v>853</v>
      </c>
      <c r="N855" s="93" t="str">
        <f t="shared" si="77"/>
        <v xml:space="preserve"> </v>
      </c>
      <c r="O855" s="94">
        <f>IF(N855&gt;$N$2,1,IF(C855=C856,1*O856,C855*O856/VLOOKUP(N855,Moeda!A$3:D$99,4,1)))</f>
        <v>1</v>
      </c>
    </row>
    <row r="856" spans="1:15" ht="20.100000000000001" customHeight="1" x14ac:dyDescent="0.2">
      <c r="A856" s="95">
        <v>50072</v>
      </c>
      <c r="B856" s="100">
        <f>VLOOKUP($A856,[2]MENSAIS!$A$3:$G$1000,2,FALSE)</f>
        <v>0</v>
      </c>
      <c r="C856" s="101">
        <f>VLOOKUP($A856,[2]MENSAIS!$A$3:$G$1000,3,FALSE)</f>
        <v>1</v>
      </c>
      <c r="D856" s="100">
        <f>VLOOKUP($A856,[2]MENSAIS!$A$3:$G$1000,4,FALSE)</f>
        <v>1</v>
      </c>
      <c r="E856" s="101">
        <f>VLOOKUP($A856,[2]MENSAIS!$A$3:$G$1000,5,FALSE)</f>
        <v>1</v>
      </c>
      <c r="F856" s="96">
        <f>VLOOKUP(A856,[2]MENSAIS!$A$2:$F$999,6,FALSE)</f>
        <v>0</v>
      </c>
      <c r="G856" s="93">
        <f t="shared" si="80"/>
        <v>50072</v>
      </c>
      <c r="H856" s="89">
        <f>VLOOKUP($A856,[2]MENSAIS!$A$3:$M$1000,8,FALSE)</f>
        <v>0</v>
      </c>
      <c r="I856" s="90">
        <f>VLOOKUP($A856,[2]MENSAIS!$A$3:$M$1000,9,FALSE)</f>
        <v>0</v>
      </c>
      <c r="J856" s="58">
        <f t="shared" si="81"/>
        <v>171</v>
      </c>
      <c r="K856" s="94">
        <f t="shared" si="78"/>
        <v>0</v>
      </c>
      <c r="L856" s="94">
        <f t="shared" si="79"/>
        <v>0</v>
      </c>
      <c r="M856" s="92">
        <v>854</v>
      </c>
      <c r="N856" s="93" t="str">
        <f t="shared" si="77"/>
        <v xml:space="preserve"> </v>
      </c>
      <c r="O856" s="94">
        <f>IF(N856&gt;$N$2,1,IF(C856=C857,1*O857,C856*O857/VLOOKUP(N856,Moeda!A$3:D$99,4,1)))</f>
        <v>1</v>
      </c>
    </row>
    <row r="857" spans="1:15" ht="20.100000000000001" customHeight="1" x14ac:dyDescent="0.2">
      <c r="A857" s="95">
        <v>50100</v>
      </c>
      <c r="B857" s="100">
        <f>VLOOKUP($A857,[2]MENSAIS!$A$3:$G$1000,2,FALSE)</f>
        <v>0</v>
      </c>
      <c r="C857" s="101">
        <f>VLOOKUP($A857,[2]MENSAIS!$A$3:$G$1000,3,FALSE)</f>
        <v>1</v>
      </c>
      <c r="D857" s="100">
        <f>VLOOKUP($A857,[2]MENSAIS!$A$3:$G$1000,4,FALSE)</f>
        <v>1</v>
      </c>
      <c r="E857" s="101">
        <f>VLOOKUP($A857,[2]MENSAIS!$A$3:$G$1000,5,FALSE)</f>
        <v>1</v>
      </c>
      <c r="F857" s="96">
        <f>VLOOKUP(A857,[2]MENSAIS!$A$2:$F$999,6,FALSE)</f>
        <v>0</v>
      </c>
      <c r="G857" s="93">
        <f t="shared" si="80"/>
        <v>50100</v>
      </c>
      <c r="H857" s="89">
        <f>VLOOKUP($A857,[2]MENSAIS!$A$3:$M$1000,8,FALSE)</f>
        <v>0</v>
      </c>
      <c r="I857" s="90">
        <f>VLOOKUP($A857,[2]MENSAIS!$A$3:$M$1000,9,FALSE)</f>
        <v>0</v>
      </c>
      <c r="J857" s="58">
        <f t="shared" si="81"/>
        <v>172</v>
      </c>
      <c r="K857" s="94">
        <f t="shared" si="78"/>
        <v>0</v>
      </c>
      <c r="L857" s="94">
        <f t="shared" si="79"/>
        <v>0</v>
      </c>
      <c r="M857" s="92">
        <v>855</v>
      </c>
      <c r="N857" s="93" t="str">
        <f t="shared" si="77"/>
        <v xml:space="preserve"> </v>
      </c>
      <c r="O857" s="94">
        <f>IF(N857&gt;$N$2,1,IF(C857=C858,1*O858,C857*O858/VLOOKUP(N857,Moeda!A$3:D$99,4,1)))</f>
        <v>1</v>
      </c>
    </row>
    <row r="858" spans="1:15" ht="20.100000000000001" customHeight="1" x14ac:dyDescent="0.2">
      <c r="A858" s="95">
        <v>50131</v>
      </c>
      <c r="B858" s="100">
        <f>VLOOKUP($A858,[2]MENSAIS!$A$3:$G$1000,2,FALSE)</f>
        <v>0</v>
      </c>
      <c r="C858" s="101">
        <f>VLOOKUP($A858,[2]MENSAIS!$A$3:$G$1000,3,FALSE)</f>
        <v>1</v>
      </c>
      <c r="D858" s="100">
        <f>VLOOKUP($A858,[2]MENSAIS!$A$3:$G$1000,4,FALSE)</f>
        <v>1</v>
      </c>
      <c r="E858" s="101">
        <f>VLOOKUP($A858,[2]MENSAIS!$A$3:$G$1000,5,FALSE)</f>
        <v>1</v>
      </c>
      <c r="F858" s="96">
        <f>VLOOKUP(A858,[2]MENSAIS!$A$2:$F$999,6,FALSE)</f>
        <v>0</v>
      </c>
      <c r="G858" s="93">
        <f t="shared" si="80"/>
        <v>50131</v>
      </c>
      <c r="H858" s="89">
        <f>VLOOKUP($A858,[2]MENSAIS!$A$3:$M$1000,8,FALSE)</f>
        <v>0</v>
      </c>
      <c r="I858" s="90">
        <f>VLOOKUP($A858,[2]MENSAIS!$A$3:$M$1000,9,FALSE)</f>
        <v>0</v>
      </c>
      <c r="J858" s="58">
        <f t="shared" si="81"/>
        <v>173</v>
      </c>
      <c r="K858" s="94">
        <f t="shared" si="78"/>
        <v>0</v>
      </c>
      <c r="L858" s="94">
        <f t="shared" si="79"/>
        <v>0</v>
      </c>
      <c r="M858" s="92">
        <v>856</v>
      </c>
      <c r="N858" s="93" t="str">
        <f t="shared" si="77"/>
        <v xml:space="preserve"> </v>
      </c>
      <c r="O858" s="94">
        <f>IF(N858&gt;$N$2,1,IF(C858=C859,1*O859,C858*O859/VLOOKUP(N858,Moeda!A$3:D$99,4,1)))</f>
        <v>1</v>
      </c>
    </row>
    <row r="859" spans="1:15" ht="20.100000000000001" customHeight="1" x14ac:dyDescent="0.2">
      <c r="A859" s="95">
        <v>50161</v>
      </c>
      <c r="B859" s="100">
        <f>VLOOKUP($A859,[2]MENSAIS!$A$3:$G$1000,2,FALSE)</f>
        <v>0</v>
      </c>
      <c r="C859" s="101">
        <f>VLOOKUP($A859,[2]MENSAIS!$A$3:$G$1000,3,FALSE)</f>
        <v>1</v>
      </c>
      <c r="D859" s="100">
        <f>VLOOKUP($A859,[2]MENSAIS!$A$3:$G$1000,4,FALSE)</f>
        <v>1</v>
      </c>
      <c r="E859" s="101">
        <f>VLOOKUP($A859,[2]MENSAIS!$A$3:$G$1000,5,FALSE)</f>
        <v>1</v>
      </c>
      <c r="F859" s="96">
        <f>VLOOKUP(A859,[2]MENSAIS!$A$2:$F$999,6,FALSE)</f>
        <v>0</v>
      </c>
      <c r="G859" s="93">
        <f t="shared" si="80"/>
        <v>50161</v>
      </c>
      <c r="H859" s="89">
        <f>VLOOKUP($A859,[2]MENSAIS!$A$3:$M$1000,8,FALSE)</f>
        <v>0</v>
      </c>
      <c r="I859" s="90">
        <f>VLOOKUP($A859,[2]MENSAIS!$A$3:$M$1000,9,FALSE)</f>
        <v>0</v>
      </c>
      <c r="J859" s="58">
        <f t="shared" si="81"/>
        <v>174</v>
      </c>
      <c r="K859" s="94">
        <f t="shared" si="78"/>
        <v>0</v>
      </c>
      <c r="L859" s="94">
        <f t="shared" si="79"/>
        <v>0</v>
      </c>
      <c r="M859" s="92">
        <v>857</v>
      </c>
      <c r="N859" s="93" t="str">
        <f t="shared" si="77"/>
        <v xml:space="preserve"> </v>
      </c>
      <c r="O859" s="94">
        <f>IF(N859&gt;$N$2,1,IF(C859=C860,1*O860,C859*O860/VLOOKUP(N859,Moeda!A$3:D$99,4,1)))</f>
        <v>1</v>
      </c>
    </row>
    <row r="860" spans="1:15" ht="20.100000000000001" customHeight="1" x14ac:dyDescent="0.2">
      <c r="A860" s="95">
        <v>50192</v>
      </c>
      <c r="B860" s="100">
        <f>VLOOKUP($A860,[2]MENSAIS!$A$3:$G$1000,2,FALSE)</f>
        <v>0</v>
      </c>
      <c r="C860" s="101">
        <f>VLOOKUP($A860,[2]MENSAIS!$A$3:$G$1000,3,FALSE)</f>
        <v>1</v>
      </c>
      <c r="D860" s="100">
        <f>VLOOKUP($A860,[2]MENSAIS!$A$3:$G$1000,4,FALSE)</f>
        <v>1</v>
      </c>
      <c r="E860" s="101">
        <f>VLOOKUP($A860,[2]MENSAIS!$A$3:$G$1000,5,FALSE)</f>
        <v>1</v>
      </c>
      <c r="F860" s="96">
        <f>VLOOKUP(A860,[2]MENSAIS!$A$2:$F$999,6,FALSE)</f>
        <v>0</v>
      </c>
      <c r="G860" s="93">
        <f t="shared" si="80"/>
        <v>50192</v>
      </c>
      <c r="H860" s="89">
        <f>VLOOKUP($A860,[2]MENSAIS!$A$3:$M$1000,8,FALSE)</f>
        <v>0</v>
      </c>
      <c r="I860" s="90">
        <f>VLOOKUP($A860,[2]MENSAIS!$A$3:$M$1000,9,FALSE)</f>
        <v>0</v>
      </c>
      <c r="J860" s="58">
        <f t="shared" si="81"/>
        <v>175</v>
      </c>
      <c r="K860" s="94">
        <f t="shared" si="78"/>
        <v>0</v>
      </c>
      <c r="L860" s="94">
        <f t="shared" si="79"/>
        <v>0</v>
      </c>
      <c r="M860" s="92">
        <v>858</v>
      </c>
      <c r="N860" s="93" t="str">
        <f t="shared" si="77"/>
        <v xml:space="preserve"> </v>
      </c>
      <c r="O860" s="94">
        <f>IF(N860&gt;$N$2,1,IF(C860=C861,1*O861,C860*O861/VLOOKUP(N860,Moeda!A$3:D$99,4,1)))</f>
        <v>1</v>
      </c>
    </row>
    <row r="861" spans="1:15" ht="20.100000000000001" customHeight="1" x14ac:dyDescent="0.2">
      <c r="A861" s="95">
        <v>50222</v>
      </c>
      <c r="B861" s="100">
        <f>VLOOKUP($A861,[2]MENSAIS!$A$3:$G$1000,2,FALSE)</f>
        <v>0</v>
      </c>
      <c r="C861" s="101">
        <f>VLOOKUP($A861,[2]MENSAIS!$A$3:$G$1000,3,FALSE)</f>
        <v>1</v>
      </c>
      <c r="D861" s="100">
        <f>VLOOKUP($A861,[2]MENSAIS!$A$3:$G$1000,4,FALSE)</f>
        <v>1</v>
      </c>
      <c r="E861" s="101">
        <f>VLOOKUP($A861,[2]MENSAIS!$A$3:$G$1000,5,FALSE)</f>
        <v>1</v>
      </c>
      <c r="F861" s="96">
        <f>VLOOKUP(A861,[2]MENSAIS!$A$2:$F$999,6,FALSE)</f>
        <v>0</v>
      </c>
      <c r="G861" s="93">
        <f t="shared" si="80"/>
        <v>50222</v>
      </c>
      <c r="H861" s="89">
        <f>VLOOKUP($A861,[2]MENSAIS!$A$3:$M$1000,8,FALSE)</f>
        <v>0</v>
      </c>
      <c r="I861" s="90">
        <f>VLOOKUP($A861,[2]MENSAIS!$A$3:$M$1000,9,FALSE)</f>
        <v>0</v>
      </c>
      <c r="J861" s="58">
        <f t="shared" si="81"/>
        <v>176</v>
      </c>
      <c r="K861" s="94">
        <f t="shared" si="78"/>
        <v>0</v>
      </c>
      <c r="L861" s="94">
        <f t="shared" si="79"/>
        <v>0</v>
      </c>
      <c r="M861" s="92">
        <v>859</v>
      </c>
      <c r="N861" s="93" t="str">
        <f t="shared" si="77"/>
        <v xml:space="preserve"> </v>
      </c>
      <c r="O861" s="94">
        <f>IF(N861&gt;$N$2,1,IF(C861=C862,1*O862,C861*O862/VLOOKUP(N861,Moeda!A$3:D$99,4,1)))</f>
        <v>1</v>
      </c>
    </row>
    <row r="862" spans="1:15" ht="20.100000000000001" customHeight="1" x14ac:dyDescent="0.2">
      <c r="A862" s="95">
        <v>50253</v>
      </c>
      <c r="B862" s="100">
        <f>VLOOKUP($A862,[2]MENSAIS!$A$3:$G$1000,2,FALSE)</f>
        <v>0</v>
      </c>
      <c r="C862" s="101">
        <f>VLOOKUP($A862,[2]MENSAIS!$A$3:$G$1000,3,FALSE)</f>
        <v>1</v>
      </c>
      <c r="D862" s="100">
        <f>VLOOKUP($A862,[2]MENSAIS!$A$3:$G$1000,4,FALSE)</f>
        <v>1</v>
      </c>
      <c r="E862" s="101">
        <f>VLOOKUP($A862,[2]MENSAIS!$A$3:$G$1000,5,FALSE)</f>
        <v>1</v>
      </c>
      <c r="F862" s="96">
        <f>VLOOKUP(A862,[2]MENSAIS!$A$2:$F$999,6,FALSE)</f>
        <v>0</v>
      </c>
      <c r="G862" s="93">
        <f t="shared" si="80"/>
        <v>50253</v>
      </c>
      <c r="H862" s="89">
        <f>VLOOKUP($A862,[2]MENSAIS!$A$3:$M$1000,8,FALSE)</f>
        <v>0</v>
      </c>
      <c r="I862" s="90">
        <f>VLOOKUP($A862,[2]MENSAIS!$A$3:$M$1000,9,FALSE)</f>
        <v>0</v>
      </c>
      <c r="J862" s="58">
        <f t="shared" si="81"/>
        <v>177</v>
      </c>
      <c r="K862" s="94">
        <f t="shared" si="78"/>
        <v>0</v>
      </c>
      <c r="L862" s="94">
        <f t="shared" si="79"/>
        <v>0</v>
      </c>
      <c r="M862" s="92">
        <v>860</v>
      </c>
      <c r="N862" s="93" t="str">
        <f t="shared" si="77"/>
        <v xml:space="preserve"> </v>
      </c>
      <c r="O862" s="94">
        <f>IF(N862&gt;$N$2,1,IF(C862=C863,1*O863,C862*O863/VLOOKUP(N862,Moeda!A$3:D$99,4,1)))</f>
        <v>1</v>
      </c>
    </row>
    <row r="863" spans="1:15" ht="20.100000000000001" customHeight="1" x14ac:dyDescent="0.2">
      <c r="A863" s="95">
        <v>50284</v>
      </c>
      <c r="B863" s="100">
        <f>VLOOKUP($A863,[2]MENSAIS!$A$3:$G$1000,2,FALSE)</f>
        <v>0</v>
      </c>
      <c r="C863" s="101">
        <f>VLOOKUP($A863,[2]MENSAIS!$A$3:$G$1000,3,FALSE)</f>
        <v>1</v>
      </c>
      <c r="D863" s="100">
        <f>VLOOKUP($A863,[2]MENSAIS!$A$3:$G$1000,4,FALSE)</f>
        <v>1</v>
      </c>
      <c r="E863" s="101">
        <f>VLOOKUP($A863,[2]MENSAIS!$A$3:$G$1000,5,FALSE)</f>
        <v>1</v>
      </c>
      <c r="F863" s="96">
        <f>VLOOKUP(A863,[2]MENSAIS!$A$2:$F$999,6,FALSE)</f>
        <v>0</v>
      </c>
      <c r="G863" s="93">
        <f t="shared" si="80"/>
        <v>50284</v>
      </c>
      <c r="H863" s="89">
        <f>VLOOKUP($A863,[2]MENSAIS!$A$3:$M$1000,8,FALSE)</f>
        <v>0</v>
      </c>
      <c r="I863" s="90">
        <f>VLOOKUP($A863,[2]MENSAIS!$A$3:$M$1000,9,FALSE)</f>
        <v>0</v>
      </c>
      <c r="J863" s="58">
        <f t="shared" si="81"/>
        <v>178</v>
      </c>
      <c r="K863" s="94">
        <f t="shared" si="78"/>
        <v>0</v>
      </c>
      <c r="L863" s="94">
        <f t="shared" si="79"/>
        <v>0</v>
      </c>
      <c r="M863" s="92">
        <v>861</v>
      </c>
      <c r="N863" s="93" t="str">
        <f t="shared" si="77"/>
        <v xml:space="preserve"> </v>
      </c>
      <c r="O863" s="94">
        <f>IF(N863&gt;$N$2,1,IF(C863=C864,1*O864,C863*O864/VLOOKUP(N863,Moeda!A$3:D$99,4,1)))</f>
        <v>1</v>
      </c>
    </row>
    <row r="864" spans="1:15" ht="20.100000000000001" customHeight="1" x14ac:dyDescent="0.2">
      <c r="A864" s="95">
        <v>50314</v>
      </c>
      <c r="B864" s="100">
        <f>VLOOKUP($A864,[2]MENSAIS!$A$3:$G$1000,2,FALSE)</f>
        <v>0</v>
      </c>
      <c r="C864" s="101">
        <f>VLOOKUP($A864,[2]MENSAIS!$A$3:$G$1000,3,FALSE)</f>
        <v>1</v>
      </c>
      <c r="D864" s="100">
        <f>VLOOKUP($A864,[2]MENSAIS!$A$3:$G$1000,4,FALSE)</f>
        <v>1</v>
      </c>
      <c r="E864" s="101">
        <f>VLOOKUP($A864,[2]MENSAIS!$A$3:$G$1000,5,FALSE)</f>
        <v>1</v>
      </c>
      <c r="F864" s="96">
        <f>VLOOKUP(A864,[2]MENSAIS!$A$2:$F$999,6,FALSE)</f>
        <v>0</v>
      </c>
      <c r="G864" s="93">
        <f t="shared" si="80"/>
        <v>50314</v>
      </c>
      <c r="H864" s="89">
        <f>VLOOKUP($A864,[2]MENSAIS!$A$3:$M$1000,8,FALSE)</f>
        <v>0</v>
      </c>
      <c r="I864" s="90">
        <f>VLOOKUP($A864,[2]MENSAIS!$A$3:$M$1000,9,FALSE)</f>
        <v>0</v>
      </c>
      <c r="J864" s="58">
        <f t="shared" si="81"/>
        <v>179</v>
      </c>
      <c r="K864" s="94">
        <f t="shared" si="78"/>
        <v>0</v>
      </c>
      <c r="L864" s="94">
        <f t="shared" si="79"/>
        <v>0</v>
      </c>
      <c r="M864" s="92">
        <v>862</v>
      </c>
      <c r="N864" s="93" t="str">
        <f t="shared" si="77"/>
        <v xml:space="preserve"> </v>
      </c>
      <c r="O864" s="94">
        <f>IF(N864&gt;$N$2,1,IF(C864=C865,1*O865,C864*O865/VLOOKUP(N864,Moeda!A$3:D$99,4,1)))</f>
        <v>1</v>
      </c>
    </row>
    <row r="865" spans="1:15" ht="20.100000000000001" customHeight="1" x14ac:dyDescent="0.2">
      <c r="A865" s="95">
        <v>50345</v>
      </c>
      <c r="B865" s="100">
        <f>VLOOKUP($A865,[2]MENSAIS!$A$3:$G$1000,2,FALSE)</f>
        <v>0</v>
      </c>
      <c r="C865" s="101">
        <f>VLOOKUP($A865,[2]MENSAIS!$A$3:$G$1000,3,FALSE)</f>
        <v>1</v>
      </c>
      <c r="D865" s="100">
        <f>VLOOKUP($A865,[2]MENSAIS!$A$3:$G$1000,4,FALSE)</f>
        <v>1</v>
      </c>
      <c r="E865" s="101">
        <f>VLOOKUP($A865,[2]MENSAIS!$A$3:$G$1000,5,FALSE)</f>
        <v>1</v>
      </c>
      <c r="F865" s="96">
        <f>VLOOKUP(A865,[2]MENSAIS!$A$2:$F$999,6,FALSE)</f>
        <v>0</v>
      </c>
      <c r="G865" s="93">
        <f t="shared" si="80"/>
        <v>50345</v>
      </c>
      <c r="H865" s="89">
        <f>VLOOKUP($A865,[2]MENSAIS!$A$3:$M$1000,8,FALSE)</f>
        <v>0</v>
      </c>
      <c r="I865" s="90">
        <f>VLOOKUP($A865,[2]MENSAIS!$A$3:$M$1000,9,FALSE)</f>
        <v>0</v>
      </c>
      <c r="J865" s="58">
        <f t="shared" si="81"/>
        <v>180</v>
      </c>
      <c r="K865" s="94">
        <f t="shared" si="78"/>
        <v>0</v>
      </c>
      <c r="L865" s="94">
        <f t="shared" si="79"/>
        <v>0</v>
      </c>
      <c r="M865" s="92">
        <v>863</v>
      </c>
      <c r="N865" s="93" t="str">
        <f t="shared" si="77"/>
        <v xml:space="preserve"> </v>
      </c>
      <c r="O865" s="94">
        <f>IF(N865&gt;$N$2,1,IF(C865=C866,1*O866,C865*O866/VLOOKUP(N865,Moeda!A$3:D$99,4,1)))</f>
        <v>1</v>
      </c>
    </row>
    <row r="866" spans="1:15" ht="20.100000000000001" customHeight="1" x14ac:dyDescent="0.2">
      <c r="A866" s="95">
        <v>50375</v>
      </c>
      <c r="B866" s="100">
        <f>VLOOKUP($A866,[2]MENSAIS!$A$3:$G$1000,2,FALSE)</f>
        <v>0</v>
      </c>
      <c r="C866" s="101">
        <f>VLOOKUP($A866,[2]MENSAIS!$A$3:$G$1000,3,FALSE)</f>
        <v>1</v>
      </c>
      <c r="D866" s="100">
        <f>VLOOKUP($A866,[2]MENSAIS!$A$3:$G$1000,4,FALSE)</f>
        <v>1</v>
      </c>
      <c r="E866" s="101">
        <f>VLOOKUP($A866,[2]MENSAIS!$A$3:$G$1000,5,FALSE)</f>
        <v>1</v>
      </c>
      <c r="F866" s="96">
        <f>VLOOKUP(A866,[2]MENSAIS!$A$2:$F$999,6,FALSE)</f>
        <v>0</v>
      </c>
      <c r="G866" s="93">
        <f t="shared" si="80"/>
        <v>50375</v>
      </c>
      <c r="H866" s="89">
        <f>VLOOKUP($A866,[2]MENSAIS!$A$3:$M$1000,8,FALSE)</f>
        <v>0</v>
      </c>
      <c r="I866" s="90">
        <f>VLOOKUP($A866,[2]MENSAIS!$A$3:$M$1000,9,FALSE)</f>
        <v>0</v>
      </c>
      <c r="J866" s="58">
        <f t="shared" si="81"/>
        <v>181</v>
      </c>
      <c r="K866" s="94">
        <f t="shared" si="78"/>
        <v>0</v>
      </c>
      <c r="L866" s="94">
        <f t="shared" si="79"/>
        <v>0</v>
      </c>
      <c r="M866" s="92">
        <v>864</v>
      </c>
      <c r="N866" s="93" t="str">
        <f t="shared" si="77"/>
        <v xml:space="preserve"> </v>
      </c>
      <c r="O866" s="94">
        <f>IF(N866&gt;$N$2,1,IF(C866=C867,1*O867,C866*O867/VLOOKUP(N866,Moeda!A$3:D$99,4,1)))</f>
        <v>1</v>
      </c>
    </row>
    <row r="867" spans="1:15" ht="20.100000000000001" customHeight="1" x14ac:dyDescent="0.2">
      <c r="A867" s="95">
        <v>50406</v>
      </c>
      <c r="B867" s="100">
        <f>VLOOKUP($A867,[2]MENSAIS!$A$3:$G$1000,2,FALSE)</f>
        <v>0</v>
      </c>
      <c r="C867" s="101">
        <f>VLOOKUP($A867,[2]MENSAIS!$A$3:$G$1000,3,FALSE)</f>
        <v>1</v>
      </c>
      <c r="D867" s="100">
        <f>VLOOKUP($A867,[2]MENSAIS!$A$3:$G$1000,4,FALSE)</f>
        <v>1</v>
      </c>
      <c r="E867" s="101">
        <f>VLOOKUP($A867,[2]MENSAIS!$A$3:$G$1000,5,FALSE)</f>
        <v>1</v>
      </c>
      <c r="F867" s="96">
        <f>VLOOKUP(A867,[2]MENSAIS!$A$2:$F$999,6,FALSE)</f>
        <v>0</v>
      </c>
      <c r="G867" s="93">
        <f t="shared" si="80"/>
        <v>50406</v>
      </c>
      <c r="H867" s="89">
        <f>VLOOKUP($A867,[2]MENSAIS!$A$3:$M$1000,8,FALSE)</f>
        <v>0</v>
      </c>
      <c r="I867" s="90">
        <f>VLOOKUP($A867,[2]MENSAIS!$A$3:$M$1000,9,FALSE)</f>
        <v>0</v>
      </c>
      <c r="J867" s="58">
        <f t="shared" si="81"/>
        <v>182</v>
      </c>
      <c r="K867" s="94">
        <f t="shared" si="78"/>
        <v>0</v>
      </c>
      <c r="L867" s="94">
        <f t="shared" si="79"/>
        <v>0</v>
      </c>
      <c r="M867" s="92">
        <v>865</v>
      </c>
      <c r="N867" s="93" t="str">
        <f t="shared" si="77"/>
        <v xml:space="preserve"> </v>
      </c>
      <c r="O867" s="94">
        <f>IF(N867&gt;$N$2,1,IF(C867=C868,1*O868,C867*O868/VLOOKUP(N867,Moeda!A$3:D$99,4,1)))</f>
        <v>1</v>
      </c>
    </row>
    <row r="868" spans="1:15" ht="20.100000000000001" customHeight="1" x14ac:dyDescent="0.2">
      <c r="A868" s="95">
        <v>50437</v>
      </c>
      <c r="B868" s="100">
        <f>VLOOKUP($A868,[2]MENSAIS!$A$3:$G$1000,2,FALSE)</f>
        <v>0</v>
      </c>
      <c r="C868" s="101">
        <f>VLOOKUP($A868,[2]MENSAIS!$A$3:$G$1000,3,FALSE)</f>
        <v>1</v>
      </c>
      <c r="D868" s="100">
        <f>VLOOKUP($A868,[2]MENSAIS!$A$3:$G$1000,4,FALSE)</f>
        <v>1</v>
      </c>
      <c r="E868" s="101">
        <f>VLOOKUP($A868,[2]MENSAIS!$A$3:$G$1000,5,FALSE)</f>
        <v>1</v>
      </c>
      <c r="F868" s="96">
        <f>VLOOKUP(A868,[2]MENSAIS!$A$2:$F$999,6,FALSE)</f>
        <v>0</v>
      </c>
      <c r="G868" s="93">
        <f t="shared" si="80"/>
        <v>50437</v>
      </c>
      <c r="H868" s="89">
        <f>VLOOKUP($A868,[2]MENSAIS!$A$3:$M$1000,8,FALSE)</f>
        <v>0</v>
      </c>
      <c r="I868" s="90">
        <f>VLOOKUP($A868,[2]MENSAIS!$A$3:$M$1000,9,FALSE)</f>
        <v>0</v>
      </c>
      <c r="J868" s="58">
        <f t="shared" si="81"/>
        <v>183</v>
      </c>
      <c r="K868" s="94">
        <f t="shared" si="78"/>
        <v>0</v>
      </c>
      <c r="L868" s="94">
        <f t="shared" si="79"/>
        <v>0</v>
      </c>
      <c r="M868" s="92">
        <v>866</v>
      </c>
      <c r="N868" s="93" t="str">
        <f t="shared" si="77"/>
        <v xml:space="preserve"> </v>
      </c>
      <c r="O868" s="94">
        <f>IF(N868&gt;$N$2,1,IF(C868=C869,1*O869,C868*O869/VLOOKUP(N868,Moeda!A$3:D$99,4,1)))</f>
        <v>1</v>
      </c>
    </row>
    <row r="869" spans="1:15" ht="20.100000000000001" customHeight="1" x14ac:dyDescent="0.2">
      <c r="A869" s="95">
        <v>50465</v>
      </c>
      <c r="B869" s="100">
        <f>VLOOKUP($A869,[2]MENSAIS!$A$3:$G$1000,2,FALSE)</f>
        <v>0</v>
      </c>
      <c r="C869" s="101">
        <f>VLOOKUP($A869,[2]MENSAIS!$A$3:$G$1000,3,FALSE)</f>
        <v>1</v>
      </c>
      <c r="D869" s="100">
        <f>VLOOKUP($A869,[2]MENSAIS!$A$3:$G$1000,4,FALSE)</f>
        <v>1</v>
      </c>
      <c r="E869" s="101">
        <f>VLOOKUP($A869,[2]MENSAIS!$A$3:$G$1000,5,FALSE)</f>
        <v>1</v>
      </c>
      <c r="F869" s="96">
        <f>VLOOKUP(A869,[2]MENSAIS!$A$2:$F$999,6,FALSE)</f>
        <v>0</v>
      </c>
      <c r="G869" s="93">
        <f t="shared" si="80"/>
        <v>50465</v>
      </c>
      <c r="H869" s="89">
        <f>VLOOKUP($A869,[2]MENSAIS!$A$3:$M$1000,8,FALSE)</f>
        <v>0</v>
      </c>
      <c r="I869" s="90">
        <f>VLOOKUP($A869,[2]MENSAIS!$A$3:$M$1000,9,FALSE)</f>
        <v>0</v>
      </c>
      <c r="J869" s="58">
        <f t="shared" si="81"/>
        <v>184</v>
      </c>
      <c r="K869" s="94">
        <f t="shared" si="78"/>
        <v>0</v>
      </c>
      <c r="L869" s="94">
        <f t="shared" si="79"/>
        <v>0</v>
      </c>
      <c r="M869" s="92">
        <v>867</v>
      </c>
      <c r="N869" s="93" t="str">
        <f t="shared" si="77"/>
        <v xml:space="preserve"> </v>
      </c>
      <c r="O869" s="94">
        <f>IF(N869&gt;$N$2,1,IF(C869=C870,1*O870,C869*O870/VLOOKUP(N869,Moeda!A$3:D$99,4,1)))</f>
        <v>1</v>
      </c>
    </row>
    <row r="870" spans="1:15" ht="20.100000000000001" customHeight="1" x14ac:dyDescent="0.2">
      <c r="A870" s="95">
        <v>50496</v>
      </c>
      <c r="B870" s="100">
        <f>VLOOKUP($A870,[2]MENSAIS!$A$3:$G$1000,2,FALSE)</f>
        <v>0</v>
      </c>
      <c r="C870" s="101">
        <f>VLOOKUP($A870,[2]MENSAIS!$A$3:$G$1000,3,FALSE)</f>
        <v>1</v>
      </c>
      <c r="D870" s="100">
        <f>VLOOKUP($A870,[2]MENSAIS!$A$3:$G$1000,4,FALSE)</f>
        <v>1</v>
      </c>
      <c r="E870" s="101">
        <f>VLOOKUP($A870,[2]MENSAIS!$A$3:$G$1000,5,FALSE)</f>
        <v>1</v>
      </c>
      <c r="F870" s="96">
        <f>VLOOKUP(A870,[2]MENSAIS!$A$2:$F$999,6,FALSE)</f>
        <v>0</v>
      </c>
      <c r="G870" s="93">
        <f t="shared" si="80"/>
        <v>50496</v>
      </c>
      <c r="H870" s="89">
        <f>VLOOKUP($A870,[2]MENSAIS!$A$3:$M$1000,8,FALSE)</f>
        <v>0</v>
      </c>
      <c r="I870" s="90">
        <f>VLOOKUP($A870,[2]MENSAIS!$A$3:$M$1000,9,FALSE)</f>
        <v>0</v>
      </c>
      <c r="J870" s="58">
        <f t="shared" si="81"/>
        <v>185</v>
      </c>
      <c r="K870" s="94">
        <f t="shared" si="78"/>
        <v>0</v>
      </c>
      <c r="L870" s="94">
        <f t="shared" si="79"/>
        <v>0</v>
      </c>
      <c r="M870" s="92">
        <v>868</v>
      </c>
      <c r="N870" s="93" t="str">
        <f t="shared" si="77"/>
        <v xml:space="preserve"> </v>
      </c>
      <c r="O870" s="94">
        <f>IF(N870&gt;$N$2,1,IF(C870=C871,1*O871,C870*O871/VLOOKUP(N870,Moeda!A$3:D$99,4,1)))</f>
        <v>1</v>
      </c>
    </row>
    <row r="871" spans="1:15" ht="20.100000000000001" customHeight="1" x14ac:dyDescent="0.2">
      <c r="A871" s="95">
        <v>50526</v>
      </c>
      <c r="B871" s="100">
        <f>VLOOKUP($A871,[2]MENSAIS!$A$3:$G$1000,2,FALSE)</f>
        <v>0</v>
      </c>
      <c r="C871" s="101">
        <f>VLOOKUP($A871,[2]MENSAIS!$A$3:$G$1000,3,FALSE)</f>
        <v>1</v>
      </c>
      <c r="D871" s="100">
        <f>VLOOKUP($A871,[2]MENSAIS!$A$3:$G$1000,4,FALSE)</f>
        <v>1</v>
      </c>
      <c r="E871" s="101">
        <f>VLOOKUP($A871,[2]MENSAIS!$A$3:$G$1000,5,FALSE)</f>
        <v>1</v>
      </c>
      <c r="F871" s="96">
        <f>VLOOKUP(A871,[2]MENSAIS!$A$2:$F$999,6,FALSE)</f>
        <v>0</v>
      </c>
      <c r="G871" s="93">
        <f t="shared" si="80"/>
        <v>50526</v>
      </c>
      <c r="H871" s="89">
        <f>VLOOKUP($A871,[2]MENSAIS!$A$3:$M$1000,8,FALSE)</f>
        <v>0</v>
      </c>
      <c r="I871" s="90">
        <f>VLOOKUP($A871,[2]MENSAIS!$A$3:$M$1000,9,FALSE)</f>
        <v>0</v>
      </c>
      <c r="J871" s="58">
        <f t="shared" si="81"/>
        <v>186</v>
      </c>
      <c r="K871" s="94">
        <f t="shared" si="78"/>
        <v>0</v>
      </c>
      <c r="L871" s="94">
        <f t="shared" si="79"/>
        <v>0</v>
      </c>
      <c r="M871" s="92">
        <v>869</v>
      </c>
      <c r="N871" s="93" t="str">
        <f t="shared" si="77"/>
        <v xml:space="preserve"> </v>
      </c>
      <c r="O871" s="94">
        <f>IF(N871&gt;$N$2,1,IF(C871=C872,1*O872,C871*O872/VLOOKUP(N871,Moeda!A$3:D$99,4,1)))</f>
        <v>1</v>
      </c>
    </row>
    <row r="872" spans="1:15" ht="20.100000000000001" customHeight="1" x14ac:dyDescent="0.2">
      <c r="A872" s="95">
        <v>50557</v>
      </c>
      <c r="B872" s="100">
        <f>VLOOKUP($A872,[2]MENSAIS!$A$3:$G$1000,2,FALSE)</f>
        <v>0</v>
      </c>
      <c r="C872" s="101">
        <f>VLOOKUP($A872,[2]MENSAIS!$A$3:$G$1000,3,FALSE)</f>
        <v>1</v>
      </c>
      <c r="D872" s="100">
        <f>VLOOKUP($A872,[2]MENSAIS!$A$3:$G$1000,4,FALSE)</f>
        <v>1</v>
      </c>
      <c r="E872" s="101">
        <f>VLOOKUP($A872,[2]MENSAIS!$A$3:$G$1000,5,FALSE)</f>
        <v>1</v>
      </c>
      <c r="F872" s="96">
        <f>VLOOKUP(A872,[2]MENSAIS!$A$2:$F$999,6,FALSE)</f>
        <v>0</v>
      </c>
      <c r="G872" s="93">
        <f t="shared" si="80"/>
        <v>50557</v>
      </c>
      <c r="H872" s="89">
        <f>VLOOKUP($A872,[2]MENSAIS!$A$3:$M$1000,8,FALSE)</f>
        <v>0</v>
      </c>
      <c r="I872" s="90">
        <f>VLOOKUP($A872,[2]MENSAIS!$A$3:$M$1000,9,FALSE)</f>
        <v>0</v>
      </c>
      <c r="J872" s="58">
        <f t="shared" si="81"/>
        <v>187</v>
      </c>
      <c r="K872" s="94">
        <f t="shared" si="78"/>
        <v>0</v>
      </c>
      <c r="L872" s="94">
        <f t="shared" si="79"/>
        <v>0</v>
      </c>
      <c r="M872" s="92">
        <v>870</v>
      </c>
      <c r="N872" s="93" t="str">
        <f t="shared" si="77"/>
        <v xml:space="preserve"> </v>
      </c>
      <c r="O872" s="94">
        <f>IF(N872&gt;$N$2,1,IF(C872=C873,1*O873,C872*O873/VLOOKUP(N872,Moeda!A$3:D$99,4,1)))</f>
        <v>1</v>
      </c>
    </row>
    <row r="873" spans="1:15" ht="20.100000000000001" customHeight="1" x14ac:dyDescent="0.2">
      <c r="A873" s="95">
        <v>50587</v>
      </c>
      <c r="B873" s="100">
        <f>VLOOKUP($A873,[2]MENSAIS!$A$3:$G$1000,2,FALSE)</f>
        <v>0</v>
      </c>
      <c r="C873" s="101">
        <f>VLOOKUP($A873,[2]MENSAIS!$A$3:$G$1000,3,FALSE)</f>
        <v>1</v>
      </c>
      <c r="D873" s="100">
        <f>VLOOKUP($A873,[2]MENSAIS!$A$3:$G$1000,4,FALSE)</f>
        <v>1</v>
      </c>
      <c r="E873" s="101">
        <f>VLOOKUP($A873,[2]MENSAIS!$A$3:$G$1000,5,FALSE)</f>
        <v>1</v>
      </c>
      <c r="F873" s="96">
        <f>VLOOKUP(A873,[2]MENSAIS!$A$2:$F$999,6,FALSE)</f>
        <v>0</v>
      </c>
      <c r="G873" s="93">
        <f t="shared" si="80"/>
        <v>50587</v>
      </c>
      <c r="H873" s="89">
        <f>VLOOKUP($A873,[2]MENSAIS!$A$3:$M$1000,8,FALSE)</f>
        <v>0</v>
      </c>
      <c r="I873" s="90">
        <f>VLOOKUP($A873,[2]MENSAIS!$A$3:$M$1000,9,FALSE)</f>
        <v>0</v>
      </c>
      <c r="J873" s="58">
        <f t="shared" si="81"/>
        <v>188</v>
      </c>
      <c r="K873" s="94">
        <f t="shared" si="78"/>
        <v>0</v>
      </c>
      <c r="L873" s="94">
        <f t="shared" si="79"/>
        <v>0</v>
      </c>
      <c r="M873" s="92">
        <v>871</v>
      </c>
      <c r="N873" s="93" t="str">
        <f t="shared" si="77"/>
        <v xml:space="preserve"> </v>
      </c>
      <c r="O873" s="94">
        <f>IF(N873&gt;$N$2,1,IF(C873=C874,1*O874,C873*O874/VLOOKUP(N873,Moeda!A$3:D$99,4,1)))</f>
        <v>1</v>
      </c>
    </row>
    <row r="874" spans="1:15" ht="20.100000000000001" customHeight="1" x14ac:dyDescent="0.2">
      <c r="A874" s="95">
        <v>50618</v>
      </c>
      <c r="B874" s="100">
        <f>VLOOKUP($A874,[2]MENSAIS!$A$3:$G$1000,2,FALSE)</f>
        <v>0</v>
      </c>
      <c r="C874" s="101">
        <f>VLOOKUP($A874,[2]MENSAIS!$A$3:$G$1000,3,FALSE)</f>
        <v>1</v>
      </c>
      <c r="D874" s="100">
        <f>VLOOKUP($A874,[2]MENSAIS!$A$3:$G$1000,4,FALSE)</f>
        <v>1</v>
      </c>
      <c r="E874" s="101">
        <f>VLOOKUP($A874,[2]MENSAIS!$A$3:$G$1000,5,FALSE)</f>
        <v>1</v>
      </c>
      <c r="F874" s="96">
        <f>VLOOKUP(A874,[2]MENSAIS!$A$2:$F$999,6,FALSE)</f>
        <v>0</v>
      </c>
      <c r="G874" s="93">
        <f t="shared" si="80"/>
        <v>50618</v>
      </c>
      <c r="H874" s="89">
        <f>VLOOKUP($A874,[2]MENSAIS!$A$3:$M$1000,8,FALSE)</f>
        <v>0</v>
      </c>
      <c r="I874" s="90">
        <f>VLOOKUP($A874,[2]MENSAIS!$A$3:$M$1000,9,FALSE)</f>
        <v>0</v>
      </c>
      <c r="J874" s="58">
        <f t="shared" si="81"/>
        <v>189</v>
      </c>
      <c r="K874" s="94">
        <f t="shared" si="78"/>
        <v>0</v>
      </c>
      <c r="L874" s="94">
        <f t="shared" si="79"/>
        <v>0</v>
      </c>
      <c r="M874" s="92">
        <v>872</v>
      </c>
      <c r="N874" s="93" t="str">
        <f t="shared" ref="N874:N937" si="82">IF(G874&gt;$H$1," ",G874)</f>
        <v xml:space="preserve"> </v>
      </c>
      <c r="O874" s="94">
        <f>IF(N874&gt;$N$2,1,IF(C874=C875,1*O875,C874*O875/VLOOKUP(N874,Moeda!A$3:D$99,4,1)))</f>
        <v>1</v>
      </c>
    </row>
    <row r="875" spans="1:15" ht="20.100000000000001" customHeight="1" x14ac:dyDescent="0.2">
      <c r="A875" s="95">
        <v>50649</v>
      </c>
      <c r="B875" s="100">
        <f>VLOOKUP($A875,[2]MENSAIS!$A$3:$G$1000,2,FALSE)</f>
        <v>0</v>
      </c>
      <c r="C875" s="101">
        <f>VLOOKUP($A875,[2]MENSAIS!$A$3:$G$1000,3,FALSE)</f>
        <v>1</v>
      </c>
      <c r="D875" s="100">
        <f>VLOOKUP($A875,[2]MENSAIS!$A$3:$G$1000,4,FALSE)</f>
        <v>1</v>
      </c>
      <c r="E875" s="101">
        <f>VLOOKUP($A875,[2]MENSAIS!$A$3:$G$1000,5,FALSE)</f>
        <v>1</v>
      </c>
      <c r="F875" s="96">
        <f>VLOOKUP(A875,[2]MENSAIS!$A$2:$F$999,6,FALSE)</f>
        <v>0</v>
      </c>
      <c r="G875" s="93">
        <f t="shared" si="80"/>
        <v>50649</v>
      </c>
      <c r="H875" s="89">
        <f>VLOOKUP($A875,[2]MENSAIS!$A$3:$M$1000,8,FALSE)</f>
        <v>0</v>
      </c>
      <c r="I875" s="90">
        <f>VLOOKUP($A875,[2]MENSAIS!$A$3:$M$1000,9,FALSE)</f>
        <v>0</v>
      </c>
      <c r="J875" s="58">
        <f t="shared" si="81"/>
        <v>190</v>
      </c>
      <c r="K875" s="94">
        <f t="shared" ref="K875:K938" si="83">D875-1</f>
        <v>0</v>
      </c>
      <c r="L875" s="94">
        <f t="shared" ref="L875:L938" si="84">PRODUCT(C864:C875)-1</f>
        <v>0</v>
      </c>
      <c r="M875" s="92">
        <v>873</v>
      </c>
      <c r="N875" s="93" t="str">
        <f t="shared" si="82"/>
        <v xml:space="preserve"> </v>
      </c>
      <c r="O875" s="94">
        <f>IF(N875&gt;$N$2,1,IF(C875=C876,1*O876,C875*O876/VLOOKUP(N875,Moeda!A$3:D$99,4,1)))</f>
        <v>1</v>
      </c>
    </row>
    <row r="876" spans="1:15" ht="20.100000000000001" customHeight="1" x14ac:dyDescent="0.2">
      <c r="A876" s="95">
        <v>50679</v>
      </c>
      <c r="B876" s="100">
        <f>VLOOKUP($A876,[2]MENSAIS!$A$3:$G$1000,2,FALSE)</f>
        <v>0</v>
      </c>
      <c r="C876" s="101">
        <f>VLOOKUP($A876,[2]MENSAIS!$A$3:$G$1000,3,FALSE)</f>
        <v>1</v>
      </c>
      <c r="D876" s="100">
        <f>VLOOKUP($A876,[2]MENSAIS!$A$3:$G$1000,4,FALSE)</f>
        <v>1</v>
      </c>
      <c r="E876" s="101">
        <f>VLOOKUP($A876,[2]MENSAIS!$A$3:$G$1000,5,FALSE)</f>
        <v>1</v>
      </c>
      <c r="F876" s="96">
        <f>VLOOKUP(A876,[2]MENSAIS!$A$2:$F$999,6,FALSE)</f>
        <v>0</v>
      </c>
      <c r="G876" s="93">
        <f t="shared" si="80"/>
        <v>50679</v>
      </c>
      <c r="H876" s="89">
        <f>VLOOKUP($A876,[2]MENSAIS!$A$3:$M$1000,8,FALSE)</f>
        <v>0</v>
      </c>
      <c r="I876" s="90">
        <f>VLOOKUP($A876,[2]MENSAIS!$A$3:$M$1000,9,FALSE)</f>
        <v>0</v>
      </c>
      <c r="J876" s="58">
        <f t="shared" si="81"/>
        <v>191</v>
      </c>
      <c r="K876" s="94">
        <f t="shared" si="83"/>
        <v>0</v>
      </c>
      <c r="L876" s="94">
        <f t="shared" si="84"/>
        <v>0</v>
      </c>
      <c r="M876" s="92">
        <v>874</v>
      </c>
      <c r="N876" s="93" t="str">
        <f t="shared" si="82"/>
        <v xml:space="preserve"> </v>
      </c>
      <c r="O876" s="94">
        <f>IF(N876&gt;$N$2,1,IF(C876=C877,1*O877,C876*O877/VLOOKUP(N876,Moeda!A$3:D$99,4,1)))</f>
        <v>1</v>
      </c>
    </row>
    <row r="877" spans="1:15" ht="20.100000000000001" customHeight="1" x14ac:dyDescent="0.2">
      <c r="A877" s="95">
        <v>50710</v>
      </c>
      <c r="B877" s="100">
        <f>VLOOKUP($A877,[2]MENSAIS!$A$3:$G$1000,2,FALSE)</f>
        <v>0</v>
      </c>
      <c r="C877" s="101">
        <f>VLOOKUP($A877,[2]MENSAIS!$A$3:$G$1000,3,FALSE)</f>
        <v>1</v>
      </c>
      <c r="D877" s="100">
        <f>VLOOKUP($A877,[2]MENSAIS!$A$3:$G$1000,4,FALSE)</f>
        <v>1</v>
      </c>
      <c r="E877" s="101">
        <f>VLOOKUP($A877,[2]MENSAIS!$A$3:$G$1000,5,FALSE)</f>
        <v>1</v>
      </c>
      <c r="F877" s="96">
        <f>VLOOKUP(A877,[2]MENSAIS!$A$2:$F$999,6,FALSE)</f>
        <v>0</v>
      </c>
      <c r="G877" s="93">
        <f t="shared" si="80"/>
        <v>50710</v>
      </c>
      <c r="H877" s="89">
        <f>VLOOKUP($A877,[2]MENSAIS!$A$3:$M$1000,8,FALSE)</f>
        <v>0</v>
      </c>
      <c r="I877" s="90">
        <f>VLOOKUP($A877,[2]MENSAIS!$A$3:$M$1000,9,FALSE)</f>
        <v>0</v>
      </c>
      <c r="J877" s="58">
        <f t="shared" si="81"/>
        <v>192</v>
      </c>
      <c r="K877" s="94">
        <f t="shared" si="83"/>
        <v>0</v>
      </c>
      <c r="L877" s="94">
        <f t="shared" si="84"/>
        <v>0</v>
      </c>
      <c r="M877" s="92">
        <v>875</v>
      </c>
      <c r="N877" s="93" t="str">
        <f t="shared" si="82"/>
        <v xml:space="preserve"> </v>
      </c>
      <c r="O877" s="94">
        <f>IF(N877&gt;$N$2,1,IF(C877=C878,1*O878,C877*O878/VLOOKUP(N877,Moeda!A$3:D$99,4,1)))</f>
        <v>1</v>
      </c>
    </row>
    <row r="878" spans="1:15" ht="20.100000000000001" customHeight="1" x14ac:dyDescent="0.2">
      <c r="A878" s="95">
        <v>50740</v>
      </c>
      <c r="B878" s="100">
        <f>VLOOKUP($A878,[2]MENSAIS!$A$3:$G$1000,2,FALSE)</f>
        <v>0</v>
      </c>
      <c r="C878" s="101">
        <f>VLOOKUP($A878,[2]MENSAIS!$A$3:$G$1000,3,FALSE)</f>
        <v>1</v>
      </c>
      <c r="D878" s="100">
        <f>VLOOKUP($A878,[2]MENSAIS!$A$3:$G$1000,4,FALSE)</f>
        <v>1</v>
      </c>
      <c r="E878" s="101">
        <f>VLOOKUP($A878,[2]MENSAIS!$A$3:$G$1000,5,FALSE)</f>
        <v>1</v>
      </c>
      <c r="F878" s="96">
        <f>VLOOKUP(A878,[2]MENSAIS!$A$2:$F$999,6,FALSE)</f>
        <v>0</v>
      </c>
      <c r="G878" s="93">
        <f t="shared" si="80"/>
        <v>50740</v>
      </c>
      <c r="H878" s="89">
        <f>VLOOKUP($A878,[2]MENSAIS!$A$3:$M$1000,8,FALSE)</f>
        <v>0</v>
      </c>
      <c r="I878" s="90">
        <f>VLOOKUP($A878,[2]MENSAIS!$A$3:$M$1000,9,FALSE)</f>
        <v>0</v>
      </c>
      <c r="J878" s="58">
        <f t="shared" si="81"/>
        <v>193</v>
      </c>
      <c r="K878" s="94">
        <f t="shared" si="83"/>
        <v>0</v>
      </c>
      <c r="L878" s="94">
        <f t="shared" si="84"/>
        <v>0</v>
      </c>
      <c r="M878" s="92">
        <v>876</v>
      </c>
      <c r="N878" s="93" t="str">
        <f t="shared" si="82"/>
        <v xml:space="preserve"> </v>
      </c>
      <c r="O878" s="94">
        <f>IF(N878&gt;$N$2,1,IF(C878=C879,1*O879,C878*O879/VLOOKUP(N878,Moeda!A$3:D$99,4,1)))</f>
        <v>1</v>
      </c>
    </row>
    <row r="879" spans="1:15" ht="20.100000000000001" customHeight="1" x14ac:dyDescent="0.2">
      <c r="A879" s="95">
        <v>50771</v>
      </c>
      <c r="B879" s="100">
        <f>VLOOKUP($A879,[2]MENSAIS!$A$3:$G$1000,2,FALSE)</f>
        <v>0</v>
      </c>
      <c r="C879" s="101">
        <f>VLOOKUP($A879,[2]MENSAIS!$A$3:$G$1000,3,FALSE)</f>
        <v>1</v>
      </c>
      <c r="D879" s="100">
        <f>VLOOKUP($A879,[2]MENSAIS!$A$3:$G$1000,4,FALSE)</f>
        <v>1</v>
      </c>
      <c r="E879" s="101">
        <f>VLOOKUP($A879,[2]MENSAIS!$A$3:$G$1000,5,FALSE)</f>
        <v>1</v>
      </c>
      <c r="F879" s="96">
        <f>VLOOKUP(A879,[2]MENSAIS!$A$2:$F$999,6,FALSE)</f>
        <v>0</v>
      </c>
      <c r="G879" s="93">
        <f t="shared" si="80"/>
        <v>50771</v>
      </c>
      <c r="H879" s="89">
        <f>VLOOKUP($A879,[2]MENSAIS!$A$3:$M$1000,8,FALSE)</f>
        <v>0</v>
      </c>
      <c r="I879" s="90">
        <f>VLOOKUP($A879,[2]MENSAIS!$A$3:$M$1000,9,FALSE)</f>
        <v>0</v>
      </c>
      <c r="J879" s="58">
        <f t="shared" si="81"/>
        <v>194</v>
      </c>
      <c r="K879" s="94">
        <f t="shared" si="83"/>
        <v>0</v>
      </c>
      <c r="L879" s="94">
        <f t="shared" si="84"/>
        <v>0</v>
      </c>
      <c r="M879" s="92">
        <v>877</v>
      </c>
      <c r="N879" s="93" t="str">
        <f t="shared" si="82"/>
        <v xml:space="preserve"> </v>
      </c>
      <c r="O879" s="94">
        <f>IF(N879&gt;$N$2,1,IF(C879=C880,1*O880,C879*O880/VLOOKUP(N879,Moeda!A$3:D$99,4,1)))</f>
        <v>1</v>
      </c>
    </row>
    <row r="880" spans="1:15" ht="20.100000000000001" customHeight="1" x14ac:dyDescent="0.2">
      <c r="A880" s="95">
        <v>50802</v>
      </c>
      <c r="B880" s="100">
        <f>VLOOKUP($A880,[2]MENSAIS!$A$3:$G$1000,2,FALSE)</f>
        <v>0</v>
      </c>
      <c r="C880" s="101">
        <f>VLOOKUP($A880,[2]MENSAIS!$A$3:$G$1000,3,FALSE)</f>
        <v>1</v>
      </c>
      <c r="D880" s="100">
        <f>VLOOKUP($A880,[2]MENSAIS!$A$3:$G$1000,4,FALSE)</f>
        <v>1</v>
      </c>
      <c r="E880" s="101">
        <f>VLOOKUP($A880,[2]MENSAIS!$A$3:$G$1000,5,FALSE)</f>
        <v>1</v>
      </c>
      <c r="F880" s="96">
        <f>VLOOKUP(A880,[2]MENSAIS!$A$2:$F$999,6,FALSE)</f>
        <v>0</v>
      </c>
      <c r="G880" s="93">
        <f t="shared" si="80"/>
        <v>50802</v>
      </c>
      <c r="H880" s="89">
        <f>VLOOKUP($A880,[2]MENSAIS!$A$3:$M$1000,8,FALSE)</f>
        <v>0</v>
      </c>
      <c r="I880" s="90">
        <f>VLOOKUP($A880,[2]MENSAIS!$A$3:$M$1000,9,FALSE)</f>
        <v>0</v>
      </c>
      <c r="J880" s="58">
        <f t="shared" si="81"/>
        <v>195</v>
      </c>
      <c r="K880" s="94">
        <f t="shared" si="83"/>
        <v>0</v>
      </c>
      <c r="L880" s="94">
        <f t="shared" si="84"/>
        <v>0</v>
      </c>
      <c r="M880" s="92">
        <v>878</v>
      </c>
      <c r="N880" s="93" t="str">
        <f t="shared" si="82"/>
        <v xml:space="preserve"> </v>
      </c>
      <c r="O880" s="94">
        <f>IF(N880&gt;$N$2,1,IF(C880=C881,1*O881,C880*O881/VLOOKUP(N880,Moeda!A$3:D$99,4,1)))</f>
        <v>1</v>
      </c>
    </row>
    <row r="881" spans="1:15" ht="20.100000000000001" customHeight="1" x14ac:dyDescent="0.2">
      <c r="A881" s="95">
        <v>50830</v>
      </c>
      <c r="B881" s="100">
        <f>VLOOKUP($A881,[2]MENSAIS!$A$3:$G$1000,2,FALSE)</f>
        <v>0</v>
      </c>
      <c r="C881" s="101">
        <f>VLOOKUP($A881,[2]MENSAIS!$A$3:$G$1000,3,FALSE)</f>
        <v>1</v>
      </c>
      <c r="D881" s="100">
        <f>VLOOKUP($A881,[2]MENSAIS!$A$3:$G$1000,4,FALSE)</f>
        <v>1</v>
      </c>
      <c r="E881" s="101">
        <f>VLOOKUP($A881,[2]MENSAIS!$A$3:$G$1000,5,FALSE)</f>
        <v>1</v>
      </c>
      <c r="F881" s="96">
        <f>VLOOKUP(A881,[2]MENSAIS!$A$2:$F$999,6,FALSE)</f>
        <v>0</v>
      </c>
      <c r="G881" s="93">
        <f t="shared" si="80"/>
        <v>50830</v>
      </c>
      <c r="H881" s="89">
        <f>VLOOKUP($A881,[2]MENSAIS!$A$3:$M$1000,8,FALSE)</f>
        <v>0</v>
      </c>
      <c r="I881" s="90">
        <f>VLOOKUP($A881,[2]MENSAIS!$A$3:$M$1000,9,FALSE)</f>
        <v>0</v>
      </c>
      <c r="J881" s="58">
        <f t="shared" si="81"/>
        <v>196</v>
      </c>
      <c r="K881" s="94">
        <f t="shared" si="83"/>
        <v>0</v>
      </c>
      <c r="L881" s="94">
        <f t="shared" si="84"/>
        <v>0</v>
      </c>
      <c r="M881" s="92">
        <v>879</v>
      </c>
      <c r="N881" s="93" t="str">
        <f t="shared" si="82"/>
        <v xml:space="preserve"> </v>
      </c>
      <c r="O881" s="94">
        <f>IF(N881&gt;$N$2,1,IF(C881=C882,1*O882,C881*O882/VLOOKUP(N881,Moeda!A$3:D$99,4,1)))</f>
        <v>1</v>
      </c>
    </row>
    <row r="882" spans="1:15" ht="20.100000000000001" customHeight="1" x14ac:dyDescent="0.2">
      <c r="A882" s="95">
        <v>50861</v>
      </c>
      <c r="B882" s="100">
        <f>VLOOKUP($A882,[2]MENSAIS!$A$3:$G$1000,2,FALSE)</f>
        <v>0</v>
      </c>
      <c r="C882" s="101">
        <f>VLOOKUP($A882,[2]MENSAIS!$A$3:$G$1000,3,FALSE)</f>
        <v>1</v>
      </c>
      <c r="D882" s="100">
        <f>VLOOKUP($A882,[2]MENSAIS!$A$3:$G$1000,4,FALSE)</f>
        <v>1</v>
      </c>
      <c r="E882" s="101">
        <f>VLOOKUP($A882,[2]MENSAIS!$A$3:$G$1000,5,FALSE)</f>
        <v>1</v>
      </c>
      <c r="F882" s="96">
        <f>VLOOKUP(A882,[2]MENSAIS!$A$2:$F$999,6,FALSE)</f>
        <v>0</v>
      </c>
      <c r="G882" s="93">
        <f t="shared" si="80"/>
        <v>50861</v>
      </c>
      <c r="H882" s="89">
        <f>VLOOKUP($A882,[2]MENSAIS!$A$3:$M$1000,8,FALSE)</f>
        <v>0</v>
      </c>
      <c r="I882" s="90">
        <f>VLOOKUP($A882,[2]MENSAIS!$A$3:$M$1000,9,FALSE)</f>
        <v>0</v>
      </c>
      <c r="J882" s="58">
        <f t="shared" si="81"/>
        <v>197</v>
      </c>
      <c r="K882" s="94">
        <f t="shared" si="83"/>
        <v>0</v>
      </c>
      <c r="L882" s="94">
        <f t="shared" si="84"/>
        <v>0</v>
      </c>
      <c r="M882" s="92">
        <v>880</v>
      </c>
      <c r="N882" s="93" t="str">
        <f t="shared" si="82"/>
        <v xml:space="preserve"> </v>
      </c>
      <c r="O882" s="94">
        <f>IF(N882&gt;$N$2,1,IF(C882=C883,1*O883,C882*O883/VLOOKUP(N882,Moeda!A$3:D$99,4,1)))</f>
        <v>1</v>
      </c>
    </row>
    <row r="883" spans="1:15" ht="20.100000000000001" customHeight="1" x14ac:dyDescent="0.2">
      <c r="A883" s="95">
        <v>50891</v>
      </c>
      <c r="B883" s="100">
        <f>VLOOKUP($A883,[2]MENSAIS!$A$3:$G$1000,2,FALSE)</f>
        <v>0</v>
      </c>
      <c r="C883" s="101">
        <f>VLOOKUP($A883,[2]MENSAIS!$A$3:$G$1000,3,FALSE)</f>
        <v>1</v>
      </c>
      <c r="D883" s="100">
        <f>VLOOKUP($A883,[2]MENSAIS!$A$3:$G$1000,4,FALSE)</f>
        <v>1</v>
      </c>
      <c r="E883" s="101">
        <f>VLOOKUP($A883,[2]MENSAIS!$A$3:$G$1000,5,FALSE)</f>
        <v>1</v>
      </c>
      <c r="F883" s="96">
        <f>VLOOKUP(A883,[2]MENSAIS!$A$2:$F$999,6,FALSE)</f>
        <v>0</v>
      </c>
      <c r="G883" s="93">
        <f t="shared" si="80"/>
        <v>50891</v>
      </c>
      <c r="H883" s="89">
        <f>VLOOKUP($A883,[2]MENSAIS!$A$3:$M$1000,8,FALSE)</f>
        <v>0</v>
      </c>
      <c r="I883" s="90">
        <f>VLOOKUP($A883,[2]MENSAIS!$A$3:$M$1000,9,FALSE)</f>
        <v>0</v>
      </c>
      <c r="J883" s="58">
        <f t="shared" si="81"/>
        <v>198</v>
      </c>
      <c r="K883" s="94">
        <f t="shared" si="83"/>
        <v>0</v>
      </c>
      <c r="L883" s="94">
        <f t="shared" si="84"/>
        <v>0</v>
      </c>
      <c r="M883" s="92">
        <v>881</v>
      </c>
      <c r="N883" s="93" t="str">
        <f t="shared" si="82"/>
        <v xml:space="preserve"> </v>
      </c>
      <c r="O883" s="94">
        <f>IF(N883&gt;$N$2,1,IF(C883=C884,1*O884,C883*O884/VLOOKUP(N883,Moeda!A$3:D$99,4,1)))</f>
        <v>1</v>
      </c>
    </row>
    <row r="884" spans="1:15" ht="20.100000000000001" customHeight="1" x14ac:dyDescent="0.2">
      <c r="A884" s="95">
        <v>50922</v>
      </c>
      <c r="B884" s="100">
        <f>VLOOKUP($A884,[2]MENSAIS!$A$3:$G$1000,2,FALSE)</f>
        <v>0</v>
      </c>
      <c r="C884" s="101">
        <f>VLOOKUP($A884,[2]MENSAIS!$A$3:$G$1000,3,FALSE)</f>
        <v>1</v>
      </c>
      <c r="D884" s="100">
        <f>VLOOKUP($A884,[2]MENSAIS!$A$3:$G$1000,4,FALSE)</f>
        <v>1</v>
      </c>
      <c r="E884" s="101">
        <f>VLOOKUP($A884,[2]MENSAIS!$A$3:$G$1000,5,FALSE)</f>
        <v>1</v>
      </c>
      <c r="F884" s="96">
        <f>VLOOKUP(A884,[2]MENSAIS!$A$2:$F$999,6,FALSE)</f>
        <v>0</v>
      </c>
      <c r="G884" s="93">
        <f t="shared" si="80"/>
        <v>50922</v>
      </c>
      <c r="H884" s="89">
        <f>VLOOKUP($A884,[2]MENSAIS!$A$3:$M$1000,8,FALSE)</f>
        <v>0</v>
      </c>
      <c r="I884" s="90">
        <f>VLOOKUP($A884,[2]MENSAIS!$A$3:$M$1000,9,FALSE)</f>
        <v>0</v>
      </c>
      <c r="J884" s="58">
        <f t="shared" si="81"/>
        <v>199</v>
      </c>
      <c r="K884" s="94">
        <f t="shared" si="83"/>
        <v>0</v>
      </c>
      <c r="L884" s="94">
        <f t="shared" si="84"/>
        <v>0</v>
      </c>
      <c r="M884" s="92">
        <v>882</v>
      </c>
      <c r="N884" s="93" t="str">
        <f t="shared" si="82"/>
        <v xml:space="preserve"> </v>
      </c>
      <c r="O884" s="94">
        <f>IF(N884&gt;$N$2,1,IF(C884=C885,1*O885,C884*O885/VLOOKUP(N884,Moeda!A$3:D$99,4,1)))</f>
        <v>1</v>
      </c>
    </row>
    <row r="885" spans="1:15" ht="20.100000000000001" customHeight="1" x14ac:dyDescent="0.2">
      <c r="A885" s="95">
        <v>50952</v>
      </c>
      <c r="B885" s="100">
        <f>VLOOKUP($A885,[2]MENSAIS!$A$3:$G$1000,2,FALSE)</f>
        <v>0</v>
      </c>
      <c r="C885" s="101">
        <f>VLOOKUP($A885,[2]MENSAIS!$A$3:$G$1000,3,FALSE)</f>
        <v>1</v>
      </c>
      <c r="D885" s="100">
        <f>VLOOKUP($A885,[2]MENSAIS!$A$3:$G$1000,4,FALSE)</f>
        <v>1</v>
      </c>
      <c r="E885" s="101">
        <f>VLOOKUP($A885,[2]MENSAIS!$A$3:$G$1000,5,FALSE)</f>
        <v>1</v>
      </c>
      <c r="F885" s="96">
        <f>VLOOKUP(A885,[2]MENSAIS!$A$2:$F$999,6,FALSE)</f>
        <v>0</v>
      </c>
      <c r="G885" s="93">
        <f t="shared" si="80"/>
        <v>50952</v>
      </c>
      <c r="H885" s="89">
        <f>VLOOKUP($A885,[2]MENSAIS!$A$3:$M$1000,8,FALSE)</f>
        <v>0</v>
      </c>
      <c r="I885" s="90">
        <f>VLOOKUP($A885,[2]MENSAIS!$A$3:$M$1000,9,FALSE)</f>
        <v>0</v>
      </c>
      <c r="J885" s="58">
        <f t="shared" si="81"/>
        <v>200</v>
      </c>
      <c r="K885" s="94">
        <f t="shared" si="83"/>
        <v>0</v>
      </c>
      <c r="L885" s="94">
        <f t="shared" si="84"/>
        <v>0</v>
      </c>
      <c r="M885" s="92">
        <v>883</v>
      </c>
      <c r="N885" s="93" t="str">
        <f t="shared" si="82"/>
        <v xml:space="preserve"> </v>
      </c>
      <c r="O885" s="94">
        <f>IF(N885&gt;$N$2,1,IF(C885=C886,1*O886,C885*O886/VLOOKUP(N885,Moeda!A$3:D$99,4,1)))</f>
        <v>1</v>
      </c>
    </row>
    <row r="886" spans="1:15" ht="20.100000000000001" customHeight="1" x14ac:dyDescent="0.2">
      <c r="A886" s="95">
        <v>50983</v>
      </c>
      <c r="B886" s="100">
        <f>VLOOKUP($A886,[2]MENSAIS!$A$3:$G$1000,2,FALSE)</f>
        <v>0</v>
      </c>
      <c r="C886" s="101">
        <f>VLOOKUP($A886,[2]MENSAIS!$A$3:$G$1000,3,FALSE)</f>
        <v>1</v>
      </c>
      <c r="D886" s="100">
        <f>VLOOKUP($A886,[2]MENSAIS!$A$3:$G$1000,4,FALSE)</f>
        <v>1</v>
      </c>
      <c r="E886" s="101">
        <f>VLOOKUP($A886,[2]MENSAIS!$A$3:$G$1000,5,FALSE)</f>
        <v>1</v>
      </c>
      <c r="F886" s="96">
        <f>VLOOKUP(A886,[2]MENSAIS!$A$2:$F$999,6,FALSE)</f>
        <v>0</v>
      </c>
      <c r="G886" s="93">
        <f t="shared" si="80"/>
        <v>50983</v>
      </c>
      <c r="H886" s="89">
        <f>VLOOKUP($A886,[2]MENSAIS!$A$3:$M$1000,8,FALSE)</f>
        <v>0</v>
      </c>
      <c r="I886" s="90">
        <f>VLOOKUP($A886,[2]MENSAIS!$A$3:$M$1000,9,FALSE)</f>
        <v>0</v>
      </c>
      <c r="J886" s="58">
        <f t="shared" si="81"/>
        <v>201</v>
      </c>
      <c r="K886" s="94">
        <f t="shared" si="83"/>
        <v>0</v>
      </c>
      <c r="L886" s="94">
        <f t="shared" si="84"/>
        <v>0</v>
      </c>
      <c r="M886" s="92">
        <v>884</v>
      </c>
      <c r="N886" s="93" t="str">
        <f t="shared" si="82"/>
        <v xml:space="preserve"> </v>
      </c>
      <c r="O886" s="94">
        <f>IF(N886&gt;$N$2,1,IF(C886=C887,1*O887,C886*O887/VLOOKUP(N886,Moeda!A$3:D$99,4,1)))</f>
        <v>1</v>
      </c>
    </row>
    <row r="887" spans="1:15" ht="20.100000000000001" customHeight="1" x14ac:dyDescent="0.2">
      <c r="A887" s="95">
        <v>51014</v>
      </c>
      <c r="B887" s="100">
        <f>VLOOKUP($A887,[2]MENSAIS!$A$3:$G$1000,2,FALSE)</f>
        <v>0</v>
      </c>
      <c r="C887" s="101">
        <f>VLOOKUP($A887,[2]MENSAIS!$A$3:$G$1000,3,FALSE)</f>
        <v>1</v>
      </c>
      <c r="D887" s="100">
        <f>VLOOKUP($A887,[2]MENSAIS!$A$3:$G$1000,4,FALSE)</f>
        <v>1</v>
      </c>
      <c r="E887" s="101">
        <f>VLOOKUP($A887,[2]MENSAIS!$A$3:$G$1000,5,FALSE)</f>
        <v>1</v>
      </c>
      <c r="F887" s="96">
        <f>VLOOKUP(A887,[2]MENSAIS!$A$2:$F$999,6,FALSE)</f>
        <v>0</v>
      </c>
      <c r="G887" s="93">
        <f t="shared" si="80"/>
        <v>51014</v>
      </c>
      <c r="H887" s="89">
        <f>VLOOKUP($A887,[2]MENSAIS!$A$3:$M$1000,8,FALSE)</f>
        <v>0</v>
      </c>
      <c r="I887" s="90">
        <f>VLOOKUP($A887,[2]MENSAIS!$A$3:$M$1000,9,FALSE)</f>
        <v>0</v>
      </c>
      <c r="J887" s="58">
        <f t="shared" si="81"/>
        <v>202</v>
      </c>
      <c r="K887" s="94">
        <f t="shared" si="83"/>
        <v>0</v>
      </c>
      <c r="L887" s="94">
        <f t="shared" si="84"/>
        <v>0</v>
      </c>
      <c r="M887" s="92">
        <v>885</v>
      </c>
      <c r="N887" s="93" t="str">
        <f t="shared" si="82"/>
        <v xml:space="preserve"> </v>
      </c>
      <c r="O887" s="94">
        <f>IF(N887&gt;$N$2,1,IF(C887=C888,1*O888,C887*O888/VLOOKUP(N887,Moeda!A$3:D$99,4,1)))</f>
        <v>1</v>
      </c>
    </row>
    <row r="888" spans="1:15" ht="20.100000000000001" customHeight="1" x14ac:dyDescent="0.2">
      <c r="A888" s="95">
        <v>51044</v>
      </c>
      <c r="B888" s="100">
        <f>VLOOKUP($A888,[2]MENSAIS!$A$3:$G$1000,2,FALSE)</f>
        <v>0</v>
      </c>
      <c r="C888" s="101">
        <f>VLOOKUP($A888,[2]MENSAIS!$A$3:$G$1000,3,FALSE)</f>
        <v>1</v>
      </c>
      <c r="D888" s="100">
        <f>VLOOKUP($A888,[2]MENSAIS!$A$3:$G$1000,4,FALSE)</f>
        <v>1</v>
      </c>
      <c r="E888" s="101">
        <f>VLOOKUP($A888,[2]MENSAIS!$A$3:$G$1000,5,FALSE)</f>
        <v>1</v>
      </c>
      <c r="F888" s="96">
        <f>VLOOKUP(A888,[2]MENSAIS!$A$2:$F$999,6,FALSE)</f>
        <v>0</v>
      </c>
      <c r="G888" s="93">
        <f t="shared" si="80"/>
        <v>51044</v>
      </c>
      <c r="H888" s="89">
        <f>VLOOKUP($A888,[2]MENSAIS!$A$3:$M$1000,8,FALSE)</f>
        <v>0</v>
      </c>
      <c r="I888" s="90">
        <f>VLOOKUP($A888,[2]MENSAIS!$A$3:$M$1000,9,FALSE)</f>
        <v>0</v>
      </c>
      <c r="J888" s="58">
        <f t="shared" si="81"/>
        <v>203</v>
      </c>
      <c r="K888" s="94">
        <f t="shared" si="83"/>
        <v>0</v>
      </c>
      <c r="L888" s="94">
        <f t="shared" si="84"/>
        <v>0</v>
      </c>
      <c r="M888" s="92">
        <v>886</v>
      </c>
      <c r="N888" s="93" t="str">
        <f t="shared" si="82"/>
        <v xml:space="preserve"> </v>
      </c>
      <c r="O888" s="94">
        <f>IF(N888&gt;$N$2,1,IF(C888=C889,1*O889,C888*O889/VLOOKUP(N888,Moeda!A$3:D$99,4,1)))</f>
        <v>1</v>
      </c>
    </row>
    <row r="889" spans="1:15" ht="20.100000000000001" customHeight="1" x14ac:dyDescent="0.2">
      <c r="A889" s="95">
        <v>51075</v>
      </c>
      <c r="B889" s="100">
        <f>VLOOKUP($A889,[2]MENSAIS!$A$3:$G$1000,2,FALSE)</f>
        <v>0</v>
      </c>
      <c r="C889" s="101">
        <f>VLOOKUP($A889,[2]MENSAIS!$A$3:$G$1000,3,FALSE)</f>
        <v>1</v>
      </c>
      <c r="D889" s="100">
        <f>VLOOKUP($A889,[2]MENSAIS!$A$3:$G$1000,4,FALSE)</f>
        <v>1</v>
      </c>
      <c r="E889" s="101">
        <f>VLOOKUP($A889,[2]MENSAIS!$A$3:$G$1000,5,FALSE)</f>
        <v>1</v>
      </c>
      <c r="F889" s="96">
        <f>VLOOKUP(A889,[2]MENSAIS!$A$2:$F$999,6,FALSE)</f>
        <v>0</v>
      </c>
      <c r="G889" s="93">
        <f t="shared" si="80"/>
        <v>51075</v>
      </c>
      <c r="H889" s="89">
        <f>VLOOKUP($A889,[2]MENSAIS!$A$3:$M$1000,8,FALSE)</f>
        <v>0</v>
      </c>
      <c r="I889" s="90">
        <f>VLOOKUP($A889,[2]MENSAIS!$A$3:$M$1000,9,FALSE)</f>
        <v>0</v>
      </c>
      <c r="J889" s="58">
        <f t="shared" si="81"/>
        <v>204</v>
      </c>
      <c r="K889" s="94">
        <f t="shared" si="83"/>
        <v>0</v>
      </c>
      <c r="L889" s="94">
        <f t="shared" si="84"/>
        <v>0</v>
      </c>
      <c r="M889" s="92">
        <v>887</v>
      </c>
      <c r="N889" s="93" t="str">
        <f t="shared" si="82"/>
        <v xml:space="preserve"> </v>
      </c>
      <c r="O889" s="94">
        <f>IF(N889&gt;$N$2,1,IF(C889=C890,1*O890,C889*O890/VLOOKUP(N889,Moeda!A$3:D$99,4,1)))</f>
        <v>1</v>
      </c>
    </row>
    <row r="890" spans="1:15" ht="20.100000000000001" customHeight="1" x14ac:dyDescent="0.2">
      <c r="A890" s="95">
        <v>51105</v>
      </c>
      <c r="B890" s="100">
        <f>VLOOKUP($A890,[2]MENSAIS!$A$3:$G$1000,2,FALSE)</f>
        <v>0</v>
      </c>
      <c r="C890" s="101">
        <f>VLOOKUP($A890,[2]MENSAIS!$A$3:$G$1000,3,FALSE)</f>
        <v>1</v>
      </c>
      <c r="D890" s="100">
        <f>VLOOKUP($A890,[2]MENSAIS!$A$3:$G$1000,4,FALSE)</f>
        <v>1</v>
      </c>
      <c r="E890" s="101">
        <f>VLOOKUP($A890,[2]MENSAIS!$A$3:$G$1000,5,FALSE)</f>
        <v>1</v>
      </c>
      <c r="F890" s="96">
        <f>VLOOKUP(A890,[2]MENSAIS!$A$2:$F$999,6,FALSE)</f>
        <v>0</v>
      </c>
      <c r="G890" s="93">
        <f t="shared" si="80"/>
        <v>51105</v>
      </c>
      <c r="H890" s="89">
        <f>VLOOKUP($A890,[2]MENSAIS!$A$3:$M$1000,8,FALSE)</f>
        <v>0</v>
      </c>
      <c r="I890" s="90">
        <f>VLOOKUP($A890,[2]MENSAIS!$A$3:$M$1000,9,FALSE)</f>
        <v>0</v>
      </c>
      <c r="J890" s="58">
        <f t="shared" si="81"/>
        <v>205</v>
      </c>
      <c r="K890" s="94">
        <f t="shared" si="83"/>
        <v>0</v>
      </c>
      <c r="L890" s="94">
        <f t="shared" si="84"/>
        <v>0</v>
      </c>
      <c r="M890" s="92">
        <v>888</v>
      </c>
      <c r="N890" s="93" t="str">
        <f t="shared" si="82"/>
        <v xml:space="preserve"> </v>
      </c>
      <c r="O890" s="94">
        <f>IF(N890&gt;$N$2,1,IF(C890=C891,1*O891,C890*O891/VLOOKUP(N890,Moeda!A$3:D$99,4,1)))</f>
        <v>1</v>
      </c>
    </row>
    <row r="891" spans="1:15" ht="20.100000000000001" customHeight="1" x14ac:dyDescent="0.2">
      <c r="A891" s="95">
        <v>51136</v>
      </c>
      <c r="B891" s="100">
        <f>VLOOKUP($A891,[2]MENSAIS!$A$3:$G$1000,2,FALSE)</f>
        <v>0</v>
      </c>
      <c r="C891" s="101">
        <f>VLOOKUP($A891,[2]MENSAIS!$A$3:$G$1000,3,FALSE)</f>
        <v>1</v>
      </c>
      <c r="D891" s="100">
        <f>VLOOKUP($A891,[2]MENSAIS!$A$3:$G$1000,4,FALSE)</f>
        <v>1</v>
      </c>
      <c r="E891" s="101">
        <f>VLOOKUP($A891,[2]MENSAIS!$A$3:$G$1000,5,FALSE)</f>
        <v>1</v>
      </c>
      <c r="F891" s="96">
        <f>VLOOKUP(A891,[2]MENSAIS!$A$2:$F$999,6,FALSE)</f>
        <v>0</v>
      </c>
      <c r="G891" s="93">
        <f t="shared" si="80"/>
        <v>51136</v>
      </c>
      <c r="H891" s="89">
        <f>VLOOKUP($A891,[2]MENSAIS!$A$3:$M$1000,8,FALSE)</f>
        <v>0</v>
      </c>
      <c r="I891" s="90">
        <f>VLOOKUP($A891,[2]MENSAIS!$A$3:$M$1000,9,FALSE)</f>
        <v>0</v>
      </c>
      <c r="J891" s="58">
        <f t="shared" si="81"/>
        <v>206</v>
      </c>
      <c r="K891" s="94">
        <f t="shared" si="83"/>
        <v>0</v>
      </c>
      <c r="L891" s="94">
        <f t="shared" si="84"/>
        <v>0</v>
      </c>
      <c r="M891" s="92">
        <v>889</v>
      </c>
      <c r="N891" s="93" t="str">
        <f t="shared" si="82"/>
        <v xml:space="preserve"> </v>
      </c>
      <c r="O891" s="94">
        <f>IF(N891&gt;$N$2,1,IF(C891=C892,1*O892,C891*O892/VLOOKUP(N891,Moeda!A$3:D$99,4,1)))</f>
        <v>1</v>
      </c>
    </row>
    <row r="892" spans="1:15" ht="20.100000000000001" customHeight="1" x14ac:dyDescent="0.2">
      <c r="A892" s="95">
        <v>51167</v>
      </c>
      <c r="B892" s="100">
        <f>VLOOKUP($A892,[2]MENSAIS!$A$3:$G$1000,2,FALSE)</f>
        <v>0</v>
      </c>
      <c r="C892" s="101">
        <f>VLOOKUP($A892,[2]MENSAIS!$A$3:$G$1000,3,FALSE)</f>
        <v>1</v>
      </c>
      <c r="D892" s="100">
        <f>VLOOKUP($A892,[2]MENSAIS!$A$3:$G$1000,4,FALSE)</f>
        <v>1</v>
      </c>
      <c r="E892" s="101">
        <f>VLOOKUP($A892,[2]MENSAIS!$A$3:$G$1000,5,FALSE)</f>
        <v>1</v>
      </c>
      <c r="F892" s="96">
        <f>VLOOKUP(A892,[2]MENSAIS!$A$2:$F$999,6,FALSE)</f>
        <v>0</v>
      </c>
      <c r="G892" s="93">
        <f t="shared" si="80"/>
        <v>51167</v>
      </c>
      <c r="H892" s="89">
        <f>VLOOKUP($A892,[2]MENSAIS!$A$3:$M$1000,8,FALSE)</f>
        <v>0</v>
      </c>
      <c r="I892" s="90">
        <f>VLOOKUP($A892,[2]MENSAIS!$A$3:$M$1000,9,FALSE)</f>
        <v>0</v>
      </c>
      <c r="J892" s="58">
        <f t="shared" si="81"/>
        <v>207</v>
      </c>
      <c r="K892" s="94">
        <f t="shared" si="83"/>
        <v>0</v>
      </c>
      <c r="L892" s="94">
        <f t="shared" si="84"/>
        <v>0</v>
      </c>
      <c r="M892" s="92">
        <v>890</v>
      </c>
      <c r="N892" s="93" t="str">
        <f t="shared" si="82"/>
        <v xml:space="preserve"> </v>
      </c>
      <c r="O892" s="94">
        <f>IF(N892&gt;$N$2,1,IF(C892=C893,1*O893,C892*O893/VLOOKUP(N892,Moeda!A$3:D$99,4,1)))</f>
        <v>1</v>
      </c>
    </row>
    <row r="893" spans="1:15" ht="20.100000000000001" customHeight="1" x14ac:dyDescent="0.2">
      <c r="A893" s="95">
        <v>51196</v>
      </c>
      <c r="B893" s="100">
        <f>VLOOKUP($A893,[2]MENSAIS!$A$3:$G$1000,2,FALSE)</f>
        <v>0</v>
      </c>
      <c r="C893" s="101">
        <f>VLOOKUP($A893,[2]MENSAIS!$A$3:$G$1000,3,FALSE)</f>
        <v>1</v>
      </c>
      <c r="D893" s="100">
        <f>VLOOKUP($A893,[2]MENSAIS!$A$3:$G$1000,4,FALSE)</f>
        <v>1</v>
      </c>
      <c r="E893" s="101">
        <f>VLOOKUP($A893,[2]MENSAIS!$A$3:$G$1000,5,FALSE)</f>
        <v>1</v>
      </c>
      <c r="F893" s="96">
        <f>VLOOKUP(A893,[2]MENSAIS!$A$2:$F$999,6,FALSE)</f>
        <v>0</v>
      </c>
      <c r="G893" s="93">
        <f t="shared" si="80"/>
        <v>51196</v>
      </c>
      <c r="H893" s="89">
        <f>VLOOKUP($A893,[2]MENSAIS!$A$3:$M$1000,8,FALSE)</f>
        <v>0</v>
      </c>
      <c r="I893" s="90">
        <f>VLOOKUP($A893,[2]MENSAIS!$A$3:$M$1000,9,FALSE)</f>
        <v>0</v>
      </c>
      <c r="J893" s="58">
        <f t="shared" si="81"/>
        <v>208</v>
      </c>
      <c r="K893" s="94">
        <f t="shared" si="83"/>
        <v>0</v>
      </c>
      <c r="L893" s="94">
        <f t="shared" si="84"/>
        <v>0</v>
      </c>
      <c r="M893" s="92">
        <v>891</v>
      </c>
      <c r="N893" s="93" t="str">
        <f t="shared" si="82"/>
        <v xml:space="preserve"> </v>
      </c>
      <c r="O893" s="94">
        <f>IF(N893&gt;$N$2,1,IF(C893=C894,1*O894,C893*O894/VLOOKUP(N893,Moeda!A$3:D$99,4,1)))</f>
        <v>1</v>
      </c>
    </row>
    <row r="894" spans="1:15" ht="20.100000000000001" customHeight="1" x14ac:dyDescent="0.2">
      <c r="A894" s="95">
        <v>51227</v>
      </c>
      <c r="B894" s="100">
        <f>VLOOKUP($A894,[2]MENSAIS!$A$3:$G$1000,2,FALSE)</f>
        <v>0</v>
      </c>
      <c r="C894" s="101">
        <f>VLOOKUP($A894,[2]MENSAIS!$A$3:$G$1000,3,FALSE)</f>
        <v>1</v>
      </c>
      <c r="D894" s="100">
        <f>VLOOKUP($A894,[2]MENSAIS!$A$3:$G$1000,4,FALSE)</f>
        <v>1</v>
      </c>
      <c r="E894" s="101">
        <f>VLOOKUP($A894,[2]MENSAIS!$A$3:$G$1000,5,FALSE)</f>
        <v>1</v>
      </c>
      <c r="F894" s="96">
        <f>VLOOKUP(A894,[2]MENSAIS!$A$2:$F$999,6,FALSE)</f>
        <v>0</v>
      </c>
      <c r="G894" s="93">
        <f t="shared" si="80"/>
        <v>51227</v>
      </c>
      <c r="H894" s="89">
        <f>VLOOKUP($A894,[2]MENSAIS!$A$3:$M$1000,8,FALSE)</f>
        <v>0</v>
      </c>
      <c r="I894" s="90">
        <f>VLOOKUP($A894,[2]MENSAIS!$A$3:$M$1000,9,FALSE)</f>
        <v>0</v>
      </c>
      <c r="J894" s="58">
        <f t="shared" si="81"/>
        <v>209</v>
      </c>
      <c r="K894" s="94">
        <f t="shared" si="83"/>
        <v>0</v>
      </c>
      <c r="L894" s="94">
        <f t="shared" si="84"/>
        <v>0</v>
      </c>
      <c r="M894" s="92">
        <v>892</v>
      </c>
      <c r="N894" s="93" t="str">
        <f t="shared" si="82"/>
        <v xml:space="preserve"> </v>
      </c>
      <c r="O894" s="94">
        <f>IF(N894&gt;$N$2,1,IF(C894=C895,1*O895,C894*O895/VLOOKUP(N894,Moeda!A$3:D$99,4,1)))</f>
        <v>1</v>
      </c>
    </row>
    <row r="895" spans="1:15" ht="20.100000000000001" customHeight="1" x14ac:dyDescent="0.2">
      <c r="A895" s="95">
        <v>51257</v>
      </c>
      <c r="B895" s="100">
        <f>VLOOKUP($A895,[2]MENSAIS!$A$3:$G$1000,2,FALSE)</f>
        <v>0</v>
      </c>
      <c r="C895" s="101">
        <f>VLOOKUP($A895,[2]MENSAIS!$A$3:$G$1000,3,FALSE)</f>
        <v>1</v>
      </c>
      <c r="D895" s="100">
        <f>VLOOKUP($A895,[2]MENSAIS!$A$3:$G$1000,4,FALSE)</f>
        <v>1</v>
      </c>
      <c r="E895" s="101">
        <f>VLOOKUP($A895,[2]MENSAIS!$A$3:$G$1000,5,FALSE)</f>
        <v>1</v>
      </c>
      <c r="F895" s="96">
        <f>VLOOKUP(A895,[2]MENSAIS!$A$2:$F$999,6,FALSE)</f>
        <v>0</v>
      </c>
      <c r="G895" s="93">
        <f t="shared" si="80"/>
        <v>51257</v>
      </c>
      <c r="H895" s="89">
        <f>VLOOKUP($A895,[2]MENSAIS!$A$3:$M$1000,8,FALSE)</f>
        <v>0</v>
      </c>
      <c r="I895" s="90">
        <f>VLOOKUP($A895,[2]MENSAIS!$A$3:$M$1000,9,FALSE)</f>
        <v>0</v>
      </c>
      <c r="J895" s="58">
        <f t="shared" si="81"/>
        <v>210</v>
      </c>
      <c r="K895" s="94">
        <f t="shared" si="83"/>
        <v>0</v>
      </c>
      <c r="L895" s="94">
        <f t="shared" si="84"/>
        <v>0</v>
      </c>
      <c r="M895" s="92">
        <v>893</v>
      </c>
      <c r="N895" s="93" t="str">
        <f t="shared" si="82"/>
        <v xml:space="preserve"> </v>
      </c>
      <c r="O895" s="94">
        <f>IF(N895&gt;$N$2,1,IF(C895=C896,1*O896,C895*O896/VLOOKUP(N895,Moeda!A$3:D$99,4,1)))</f>
        <v>1</v>
      </c>
    </row>
    <row r="896" spans="1:15" ht="20.100000000000001" customHeight="1" x14ac:dyDescent="0.2">
      <c r="A896" s="95">
        <v>51288</v>
      </c>
      <c r="B896" s="100">
        <f>VLOOKUP($A896,[2]MENSAIS!$A$3:$G$1000,2,FALSE)</f>
        <v>0</v>
      </c>
      <c r="C896" s="101">
        <f>VLOOKUP($A896,[2]MENSAIS!$A$3:$G$1000,3,FALSE)</f>
        <v>1</v>
      </c>
      <c r="D896" s="100">
        <f>VLOOKUP($A896,[2]MENSAIS!$A$3:$G$1000,4,FALSE)</f>
        <v>1</v>
      </c>
      <c r="E896" s="101">
        <f>VLOOKUP($A896,[2]MENSAIS!$A$3:$G$1000,5,FALSE)</f>
        <v>1</v>
      </c>
      <c r="F896" s="96">
        <f>VLOOKUP(A896,[2]MENSAIS!$A$2:$F$999,6,FALSE)</f>
        <v>0</v>
      </c>
      <c r="G896" s="93">
        <f t="shared" si="80"/>
        <v>51288</v>
      </c>
      <c r="H896" s="89">
        <f>VLOOKUP($A896,[2]MENSAIS!$A$3:$M$1000,8,FALSE)</f>
        <v>0</v>
      </c>
      <c r="I896" s="90">
        <f>VLOOKUP($A896,[2]MENSAIS!$A$3:$M$1000,9,FALSE)</f>
        <v>0</v>
      </c>
      <c r="J896" s="58">
        <f t="shared" si="81"/>
        <v>211</v>
      </c>
      <c r="K896" s="94">
        <f t="shared" si="83"/>
        <v>0</v>
      </c>
      <c r="L896" s="94">
        <f t="shared" si="84"/>
        <v>0</v>
      </c>
      <c r="M896" s="92">
        <v>894</v>
      </c>
      <c r="N896" s="93" t="str">
        <f t="shared" si="82"/>
        <v xml:space="preserve"> </v>
      </c>
      <c r="O896" s="94">
        <f>IF(N896&gt;$N$2,1,IF(C896=C897,1*O897,C896*O897/VLOOKUP(N896,Moeda!A$3:D$99,4,1)))</f>
        <v>1</v>
      </c>
    </row>
    <row r="897" spans="1:15" ht="20.100000000000001" customHeight="1" x14ac:dyDescent="0.2">
      <c r="A897" s="95">
        <v>51318</v>
      </c>
      <c r="B897" s="100">
        <f>VLOOKUP($A897,[2]MENSAIS!$A$3:$G$1000,2,FALSE)</f>
        <v>0</v>
      </c>
      <c r="C897" s="101">
        <f>VLOOKUP($A897,[2]MENSAIS!$A$3:$G$1000,3,FALSE)</f>
        <v>1</v>
      </c>
      <c r="D897" s="100">
        <f>VLOOKUP($A897,[2]MENSAIS!$A$3:$G$1000,4,FALSE)</f>
        <v>1</v>
      </c>
      <c r="E897" s="101">
        <f>VLOOKUP($A897,[2]MENSAIS!$A$3:$G$1000,5,FALSE)</f>
        <v>1</v>
      </c>
      <c r="F897" s="96">
        <f>VLOOKUP(A897,[2]MENSAIS!$A$2:$F$999,6,FALSE)</f>
        <v>0</v>
      </c>
      <c r="G897" s="93">
        <f t="shared" si="80"/>
        <v>51318</v>
      </c>
      <c r="H897" s="89">
        <f>VLOOKUP($A897,[2]MENSAIS!$A$3:$M$1000,8,FALSE)</f>
        <v>0</v>
      </c>
      <c r="I897" s="90">
        <f>VLOOKUP($A897,[2]MENSAIS!$A$3:$M$1000,9,FALSE)</f>
        <v>0</v>
      </c>
      <c r="J897" s="58">
        <f t="shared" si="81"/>
        <v>212</v>
      </c>
      <c r="K897" s="94">
        <f t="shared" si="83"/>
        <v>0</v>
      </c>
      <c r="L897" s="94">
        <f t="shared" si="84"/>
        <v>0</v>
      </c>
      <c r="M897" s="92">
        <v>895</v>
      </c>
      <c r="N897" s="93" t="str">
        <f t="shared" si="82"/>
        <v xml:space="preserve"> </v>
      </c>
      <c r="O897" s="94">
        <f>IF(N897&gt;$N$2,1,IF(C897=C898,1*O898,C897*O898/VLOOKUP(N897,Moeda!A$3:D$99,4,1)))</f>
        <v>1</v>
      </c>
    </row>
    <row r="898" spans="1:15" ht="20.100000000000001" customHeight="1" x14ac:dyDescent="0.2">
      <c r="A898" s="95">
        <v>51349</v>
      </c>
      <c r="B898" s="100">
        <f>VLOOKUP($A898,[2]MENSAIS!$A$3:$G$1000,2,FALSE)</f>
        <v>0</v>
      </c>
      <c r="C898" s="101">
        <f>VLOOKUP($A898,[2]MENSAIS!$A$3:$G$1000,3,FALSE)</f>
        <v>1</v>
      </c>
      <c r="D898" s="100">
        <f>VLOOKUP($A898,[2]MENSAIS!$A$3:$G$1000,4,FALSE)</f>
        <v>1</v>
      </c>
      <c r="E898" s="101">
        <f>VLOOKUP($A898,[2]MENSAIS!$A$3:$G$1000,5,FALSE)</f>
        <v>1</v>
      </c>
      <c r="F898" s="96">
        <f>VLOOKUP(A898,[2]MENSAIS!$A$2:$F$999,6,FALSE)</f>
        <v>0</v>
      </c>
      <c r="G898" s="93">
        <f t="shared" si="80"/>
        <v>51349</v>
      </c>
      <c r="H898" s="89">
        <f>VLOOKUP($A898,[2]MENSAIS!$A$3:$M$1000,8,FALSE)</f>
        <v>0</v>
      </c>
      <c r="I898" s="90">
        <f>VLOOKUP($A898,[2]MENSAIS!$A$3:$M$1000,9,FALSE)</f>
        <v>0</v>
      </c>
      <c r="J898" s="58">
        <f t="shared" si="81"/>
        <v>213</v>
      </c>
      <c r="K898" s="94">
        <f t="shared" si="83"/>
        <v>0</v>
      </c>
      <c r="L898" s="94">
        <f t="shared" si="84"/>
        <v>0</v>
      </c>
      <c r="M898" s="92">
        <v>896</v>
      </c>
      <c r="N898" s="93" t="str">
        <f t="shared" si="82"/>
        <v xml:space="preserve"> </v>
      </c>
      <c r="O898" s="94">
        <f>IF(N898&gt;$N$2,1,IF(C898=C899,1*O899,C898*O899/VLOOKUP(N898,Moeda!A$3:D$99,4,1)))</f>
        <v>1</v>
      </c>
    </row>
    <row r="899" spans="1:15" ht="20.100000000000001" customHeight="1" x14ac:dyDescent="0.2">
      <c r="A899" s="95">
        <v>51380</v>
      </c>
      <c r="B899" s="100">
        <f>VLOOKUP($A899,[2]MENSAIS!$A$3:$G$1000,2,FALSE)</f>
        <v>0</v>
      </c>
      <c r="C899" s="101">
        <f>VLOOKUP($A899,[2]MENSAIS!$A$3:$G$1000,3,FALSE)</f>
        <v>1</v>
      </c>
      <c r="D899" s="100">
        <f>VLOOKUP($A899,[2]MENSAIS!$A$3:$G$1000,4,FALSE)</f>
        <v>1</v>
      </c>
      <c r="E899" s="101">
        <f>VLOOKUP($A899,[2]MENSAIS!$A$3:$G$1000,5,FALSE)</f>
        <v>1</v>
      </c>
      <c r="F899" s="96">
        <f>VLOOKUP(A899,[2]MENSAIS!$A$2:$F$999,6,FALSE)</f>
        <v>0</v>
      </c>
      <c r="G899" s="93">
        <f t="shared" si="80"/>
        <v>51380</v>
      </c>
      <c r="H899" s="89">
        <f>VLOOKUP($A899,[2]MENSAIS!$A$3:$M$1000,8,FALSE)</f>
        <v>0</v>
      </c>
      <c r="I899" s="90">
        <f>VLOOKUP($A899,[2]MENSAIS!$A$3:$M$1000,9,FALSE)</f>
        <v>0</v>
      </c>
      <c r="J899" s="58">
        <f t="shared" si="81"/>
        <v>214</v>
      </c>
      <c r="K899" s="94">
        <f t="shared" si="83"/>
        <v>0</v>
      </c>
      <c r="L899" s="94">
        <f t="shared" si="84"/>
        <v>0</v>
      </c>
      <c r="M899" s="92">
        <v>897</v>
      </c>
      <c r="N899" s="93" t="str">
        <f t="shared" si="82"/>
        <v xml:space="preserve"> </v>
      </c>
      <c r="O899" s="94">
        <f>IF(N899&gt;$N$2,1,IF(C899=C900,1*O900,C899*O900/VLOOKUP(N899,Moeda!A$3:D$99,4,1)))</f>
        <v>1</v>
      </c>
    </row>
    <row r="900" spans="1:15" ht="20.100000000000001" customHeight="1" x14ac:dyDescent="0.2">
      <c r="A900" s="95">
        <v>51410</v>
      </c>
      <c r="B900" s="100">
        <f>VLOOKUP($A900,[2]MENSAIS!$A$3:$G$1000,2,FALSE)</f>
        <v>0</v>
      </c>
      <c r="C900" s="101">
        <f>VLOOKUP($A900,[2]MENSAIS!$A$3:$G$1000,3,FALSE)</f>
        <v>1</v>
      </c>
      <c r="D900" s="100">
        <f>VLOOKUP($A900,[2]MENSAIS!$A$3:$G$1000,4,FALSE)</f>
        <v>1</v>
      </c>
      <c r="E900" s="101">
        <f>VLOOKUP($A900,[2]MENSAIS!$A$3:$G$1000,5,FALSE)</f>
        <v>1</v>
      </c>
      <c r="F900" s="96">
        <f>VLOOKUP(A900,[2]MENSAIS!$A$2:$F$999,6,FALSE)</f>
        <v>0</v>
      </c>
      <c r="G900" s="93">
        <f t="shared" ref="G900:G963" si="85">A900</f>
        <v>51410</v>
      </c>
      <c r="H900" s="89">
        <f>VLOOKUP($A900,[2]MENSAIS!$A$3:$M$1000,8,FALSE)</f>
        <v>0</v>
      </c>
      <c r="I900" s="90">
        <f>VLOOKUP($A900,[2]MENSAIS!$A$3:$M$1000,9,FALSE)</f>
        <v>0</v>
      </c>
      <c r="J900" s="58">
        <f t="shared" si="81"/>
        <v>215</v>
      </c>
      <c r="K900" s="94">
        <f t="shared" si="83"/>
        <v>0</v>
      </c>
      <c r="L900" s="94">
        <f t="shared" si="84"/>
        <v>0</v>
      </c>
      <c r="M900" s="92">
        <v>898</v>
      </c>
      <c r="N900" s="93" t="str">
        <f t="shared" si="82"/>
        <v xml:space="preserve"> </v>
      </c>
      <c r="O900" s="94">
        <f>IF(N900&gt;$N$2,1,IF(C900=C901,1*O901,C900*O901/VLOOKUP(N900,Moeda!A$3:D$99,4,1)))</f>
        <v>1</v>
      </c>
    </row>
    <row r="901" spans="1:15" ht="20.100000000000001" customHeight="1" x14ac:dyDescent="0.2">
      <c r="A901" s="95">
        <v>51441</v>
      </c>
      <c r="B901" s="100">
        <f>VLOOKUP($A901,[2]MENSAIS!$A$3:$G$1000,2,FALSE)</f>
        <v>0</v>
      </c>
      <c r="C901" s="101">
        <f>VLOOKUP($A901,[2]MENSAIS!$A$3:$G$1000,3,FALSE)</f>
        <v>1</v>
      </c>
      <c r="D901" s="100">
        <f>VLOOKUP($A901,[2]MENSAIS!$A$3:$G$1000,4,FALSE)</f>
        <v>1</v>
      </c>
      <c r="E901" s="101">
        <f>VLOOKUP($A901,[2]MENSAIS!$A$3:$G$1000,5,FALSE)</f>
        <v>1</v>
      </c>
      <c r="F901" s="96">
        <f>VLOOKUP(A901,[2]MENSAIS!$A$2:$F$999,6,FALSE)</f>
        <v>0</v>
      </c>
      <c r="G901" s="93">
        <f t="shared" si="85"/>
        <v>51441</v>
      </c>
      <c r="H901" s="89">
        <f>VLOOKUP($A901,[2]MENSAIS!$A$3:$M$1000,8,FALSE)</f>
        <v>0</v>
      </c>
      <c r="I901" s="90">
        <f>VLOOKUP($A901,[2]MENSAIS!$A$3:$M$1000,9,FALSE)</f>
        <v>0</v>
      </c>
      <c r="J901" s="58">
        <f t="shared" si="81"/>
        <v>216</v>
      </c>
      <c r="K901" s="94">
        <f t="shared" si="83"/>
        <v>0</v>
      </c>
      <c r="L901" s="94">
        <f t="shared" si="84"/>
        <v>0</v>
      </c>
      <c r="M901" s="92">
        <v>899</v>
      </c>
      <c r="N901" s="93" t="str">
        <f t="shared" si="82"/>
        <v xml:space="preserve"> </v>
      </c>
      <c r="O901" s="94">
        <f>IF(N901&gt;$N$2,1,IF(C901=C902,1*O902,C901*O902/VLOOKUP(N901,Moeda!A$3:D$99,4,1)))</f>
        <v>1</v>
      </c>
    </row>
    <row r="902" spans="1:15" ht="20.100000000000001" customHeight="1" x14ac:dyDescent="0.2">
      <c r="A902" s="95">
        <v>51471</v>
      </c>
      <c r="B902" s="100">
        <f>VLOOKUP($A902,[2]MENSAIS!$A$3:$G$1000,2,FALSE)</f>
        <v>0</v>
      </c>
      <c r="C902" s="101">
        <f>VLOOKUP($A902,[2]MENSAIS!$A$3:$G$1000,3,FALSE)</f>
        <v>1</v>
      </c>
      <c r="D902" s="100">
        <f>VLOOKUP($A902,[2]MENSAIS!$A$3:$G$1000,4,FALSE)</f>
        <v>1</v>
      </c>
      <c r="E902" s="101">
        <f>VLOOKUP($A902,[2]MENSAIS!$A$3:$G$1000,5,FALSE)</f>
        <v>1</v>
      </c>
      <c r="F902" s="96">
        <f>VLOOKUP(A902,[2]MENSAIS!$A$2:$F$999,6,FALSE)</f>
        <v>0</v>
      </c>
      <c r="G902" s="93">
        <f t="shared" si="85"/>
        <v>51471</v>
      </c>
      <c r="H902" s="89">
        <f>VLOOKUP($A902,[2]MENSAIS!$A$3:$M$1000,8,FALSE)</f>
        <v>0</v>
      </c>
      <c r="I902" s="90">
        <f>VLOOKUP($A902,[2]MENSAIS!$A$3:$M$1000,9,FALSE)</f>
        <v>0</v>
      </c>
      <c r="J902" s="58">
        <f t="shared" si="81"/>
        <v>217</v>
      </c>
      <c r="K902" s="94">
        <f t="shared" si="83"/>
        <v>0</v>
      </c>
      <c r="L902" s="94">
        <f t="shared" si="84"/>
        <v>0</v>
      </c>
      <c r="M902" s="92">
        <v>900</v>
      </c>
      <c r="N902" s="93" t="str">
        <f t="shared" si="82"/>
        <v xml:space="preserve"> </v>
      </c>
      <c r="O902" s="94">
        <f>IF(N902&gt;$N$2,1,IF(C902=C903,1*O903,C902*O903/VLOOKUP(N902,Moeda!A$3:D$99,4,1)))</f>
        <v>1</v>
      </c>
    </row>
    <row r="903" spans="1:15" ht="20.100000000000001" customHeight="1" x14ac:dyDescent="0.2">
      <c r="A903" s="95">
        <v>51502</v>
      </c>
      <c r="B903" s="100">
        <f>VLOOKUP($A903,[2]MENSAIS!$A$3:$G$1000,2,FALSE)</f>
        <v>0</v>
      </c>
      <c r="C903" s="101">
        <f>VLOOKUP($A903,[2]MENSAIS!$A$3:$G$1000,3,FALSE)</f>
        <v>1</v>
      </c>
      <c r="D903" s="100">
        <f>VLOOKUP($A903,[2]MENSAIS!$A$3:$G$1000,4,FALSE)</f>
        <v>1</v>
      </c>
      <c r="E903" s="101">
        <f>VLOOKUP($A903,[2]MENSAIS!$A$3:$G$1000,5,FALSE)</f>
        <v>1</v>
      </c>
      <c r="F903" s="96">
        <f>VLOOKUP(A903,[2]MENSAIS!$A$2:$F$999,6,FALSE)</f>
        <v>0</v>
      </c>
      <c r="G903" s="93">
        <f t="shared" si="85"/>
        <v>51502</v>
      </c>
      <c r="H903" s="89">
        <f>VLOOKUP($A903,[2]MENSAIS!$A$3:$M$1000,8,FALSE)</f>
        <v>0</v>
      </c>
      <c r="I903" s="90">
        <f>VLOOKUP($A903,[2]MENSAIS!$A$3:$M$1000,9,FALSE)</f>
        <v>0</v>
      </c>
      <c r="J903" s="58">
        <f t="shared" si="81"/>
        <v>218</v>
      </c>
      <c r="K903" s="94">
        <f t="shared" si="83"/>
        <v>0</v>
      </c>
      <c r="L903" s="94">
        <f t="shared" si="84"/>
        <v>0</v>
      </c>
      <c r="M903" s="92">
        <v>901</v>
      </c>
      <c r="N903" s="93" t="str">
        <f t="shared" si="82"/>
        <v xml:space="preserve"> </v>
      </c>
      <c r="O903" s="94">
        <f>IF(N903&gt;$N$2,1,IF(C903=C904,1*O904,C903*O904/VLOOKUP(N903,Moeda!A$3:D$99,4,1)))</f>
        <v>1</v>
      </c>
    </row>
    <row r="904" spans="1:15" ht="20.100000000000001" customHeight="1" x14ac:dyDescent="0.2">
      <c r="A904" s="95">
        <v>51533</v>
      </c>
      <c r="B904" s="100">
        <f>VLOOKUP($A904,[2]MENSAIS!$A$3:$G$1000,2,FALSE)</f>
        <v>0</v>
      </c>
      <c r="C904" s="101">
        <f>VLOOKUP($A904,[2]MENSAIS!$A$3:$G$1000,3,FALSE)</f>
        <v>1</v>
      </c>
      <c r="D904" s="100">
        <f>VLOOKUP($A904,[2]MENSAIS!$A$3:$G$1000,4,FALSE)</f>
        <v>1</v>
      </c>
      <c r="E904" s="101">
        <f>VLOOKUP($A904,[2]MENSAIS!$A$3:$G$1000,5,FALSE)</f>
        <v>1</v>
      </c>
      <c r="F904" s="96">
        <f>VLOOKUP(A904,[2]MENSAIS!$A$2:$F$999,6,FALSE)</f>
        <v>0</v>
      </c>
      <c r="G904" s="93">
        <f t="shared" si="85"/>
        <v>51533</v>
      </c>
      <c r="H904" s="89">
        <f>VLOOKUP($A904,[2]MENSAIS!$A$3:$M$1000,8,FALSE)</f>
        <v>0</v>
      </c>
      <c r="I904" s="90">
        <f>VLOOKUP($A904,[2]MENSAIS!$A$3:$M$1000,9,FALSE)</f>
        <v>0</v>
      </c>
      <c r="J904" s="58">
        <f t="shared" si="81"/>
        <v>219</v>
      </c>
      <c r="K904" s="94">
        <f t="shared" si="83"/>
        <v>0</v>
      </c>
      <c r="L904" s="94">
        <f t="shared" si="84"/>
        <v>0</v>
      </c>
      <c r="M904" s="92">
        <v>902</v>
      </c>
      <c r="N904" s="93" t="str">
        <f t="shared" si="82"/>
        <v xml:space="preserve"> </v>
      </c>
      <c r="O904" s="94">
        <f>IF(N904&gt;$N$2,1,IF(C904=C905,1*O905,C904*O905/VLOOKUP(N904,Moeda!A$3:D$99,4,1)))</f>
        <v>1</v>
      </c>
    </row>
    <row r="905" spans="1:15" ht="20.100000000000001" customHeight="1" x14ac:dyDescent="0.2">
      <c r="A905" s="95">
        <v>51561</v>
      </c>
      <c r="B905" s="100">
        <f>VLOOKUP($A905,[2]MENSAIS!$A$3:$G$1000,2,FALSE)</f>
        <v>0</v>
      </c>
      <c r="C905" s="101">
        <f>VLOOKUP($A905,[2]MENSAIS!$A$3:$G$1000,3,FALSE)</f>
        <v>1</v>
      </c>
      <c r="D905" s="100">
        <f>VLOOKUP($A905,[2]MENSAIS!$A$3:$G$1000,4,FALSE)</f>
        <v>1</v>
      </c>
      <c r="E905" s="101">
        <f>VLOOKUP($A905,[2]MENSAIS!$A$3:$G$1000,5,FALSE)</f>
        <v>1</v>
      </c>
      <c r="F905" s="96">
        <f>VLOOKUP(A905,[2]MENSAIS!$A$2:$F$999,6,FALSE)</f>
        <v>0</v>
      </c>
      <c r="G905" s="93">
        <f t="shared" si="85"/>
        <v>51561</v>
      </c>
      <c r="H905" s="89">
        <f>VLOOKUP($A905,[2]MENSAIS!$A$3:$M$1000,8,FALSE)</f>
        <v>0</v>
      </c>
      <c r="I905" s="90">
        <f>VLOOKUP($A905,[2]MENSAIS!$A$3:$M$1000,9,FALSE)</f>
        <v>0</v>
      </c>
      <c r="J905" s="58">
        <f t="shared" si="81"/>
        <v>220</v>
      </c>
      <c r="K905" s="94">
        <f t="shared" si="83"/>
        <v>0</v>
      </c>
      <c r="L905" s="94">
        <f t="shared" si="84"/>
        <v>0</v>
      </c>
      <c r="M905" s="92">
        <v>903</v>
      </c>
      <c r="N905" s="93" t="str">
        <f t="shared" si="82"/>
        <v xml:space="preserve"> </v>
      </c>
      <c r="O905" s="94">
        <f>IF(N905&gt;$N$2,1,IF(C905=C906,1*O906,C905*O906/VLOOKUP(N905,Moeda!A$3:D$99,4,1)))</f>
        <v>1</v>
      </c>
    </row>
    <row r="906" spans="1:15" ht="20.100000000000001" customHeight="1" x14ac:dyDescent="0.2">
      <c r="A906" s="95">
        <v>51592</v>
      </c>
      <c r="B906" s="100">
        <f>VLOOKUP($A906,[2]MENSAIS!$A$3:$G$1000,2,FALSE)</f>
        <v>0</v>
      </c>
      <c r="C906" s="101">
        <f>VLOOKUP($A906,[2]MENSAIS!$A$3:$G$1000,3,FALSE)</f>
        <v>1</v>
      </c>
      <c r="D906" s="100">
        <f>VLOOKUP($A906,[2]MENSAIS!$A$3:$G$1000,4,FALSE)</f>
        <v>1</v>
      </c>
      <c r="E906" s="101">
        <f>VLOOKUP($A906,[2]MENSAIS!$A$3:$G$1000,5,FALSE)</f>
        <v>1</v>
      </c>
      <c r="F906" s="96">
        <f>VLOOKUP(A906,[2]MENSAIS!$A$2:$F$999,6,FALSE)</f>
        <v>0</v>
      </c>
      <c r="G906" s="93">
        <f t="shared" si="85"/>
        <v>51592</v>
      </c>
      <c r="H906" s="89">
        <f>VLOOKUP($A906,[2]MENSAIS!$A$3:$M$1000,8,FALSE)</f>
        <v>0</v>
      </c>
      <c r="I906" s="90">
        <f>VLOOKUP($A906,[2]MENSAIS!$A$3:$M$1000,9,FALSE)</f>
        <v>0</v>
      </c>
      <c r="J906" s="58">
        <f t="shared" si="81"/>
        <v>221</v>
      </c>
      <c r="K906" s="94">
        <f t="shared" si="83"/>
        <v>0</v>
      </c>
      <c r="L906" s="94">
        <f t="shared" si="84"/>
        <v>0</v>
      </c>
      <c r="M906" s="92">
        <v>904</v>
      </c>
      <c r="N906" s="93" t="str">
        <f t="shared" si="82"/>
        <v xml:space="preserve"> </v>
      </c>
      <c r="O906" s="94">
        <f>IF(N906&gt;$N$2,1,IF(C906=C907,1*O907,C906*O907/VLOOKUP(N906,Moeda!A$3:D$99,4,1)))</f>
        <v>1</v>
      </c>
    </row>
    <row r="907" spans="1:15" ht="20.100000000000001" customHeight="1" x14ac:dyDescent="0.2">
      <c r="A907" s="95">
        <v>51622</v>
      </c>
      <c r="B907" s="100">
        <f>VLOOKUP($A907,[2]MENSAIS!$A$3:$G$1000,2,FALSE)</f>
        <v>0</v>
      </c>
      <c r="C907" s="101">
        <f>VLOOKUP($A907,[2]MENSAIS!$A$3:$G$1000,3,FALSE)</f>
        <v>1</v>
      </c>
      <c r="D907" s="100">
        <f>VLOOKUP($A907,[2]MENSAIS!$A$3:$G$1000,4,FALSE)</f>
        <v>1</v>
      </c>
      <c r="E907" s="101">
        <f>VLOOKUP($A907,[2]MENSAIS!$A$3:$G$1000,5,FALSE)</f>
        <v>1</v>
      </c>
      <c r="F907" s="96">
        <f>VLOOKUP(A907,[2]MENSAIS!$A$2:$F$999,6,FALSE)</f>
        <v>0</v>
      </c>
      <c r="G907" s="93">
        <f t="shared" si="85"/>
        <v>51622</v>
      </c>
      <c r="H907" s="89">
        <f>VLOOKUP($A907,[2]MENSAIS!$A$3:$M$1000,8,FALSE)</f>
        <v>0</v>
      </c>
      <c r="I907" s="90">
        <f>VLOOKUP($A907,[2]MENSAIS!$A$3:$M$1000,9,FALSE)</f>
        <v>0</v>
      </c>
      <c r="J907" s="58">
        <f t="shared" si="81"/>
        <v>222</v>
      </c>
      <c r="K907" s="94">
        <f t="shared" si="83"/>
        <v>0</v>
      </c>
      <c r="L907" s="94">
        <f t="shared" si="84"/>
        <v>0</v>
      </c>
      <c r="M907" s="92">
        <v>905</v>
      </c>
      <c r="N907" s="93" t="str">
        <f t="shared" si="82"/>
        <v xml:space="preserve"> </v>
      </c>
      <c r="O907" s="94">
        <f>IF(N907&gt;$N$2,1,IF(C907=C908,1*O908,C907*O908/VLOOKUP(N907,Moeda!A$3:D$99,4,1)))</f>
        <v>1</v>
      </c>
    </row>
    <row r="908" spans="1:15" ht="20.100000000000001" customHeight="1" x14ac:dyDescent="0.2">
      <c r="A908" s="95">
        <v>51653</v>
      </c>
      <c r="B908" s="100">
        <f>VLOOKUP($A908,[2]MENSAIS!$A$3:$G$1000,2,FALSE)</f>
        <v>0</v>
      </c>
      <c r="C908" s="101">
        <f>VLOOKUP($A908,[2]MENSAIS!$A$3:$G$1000,3,FALSE)</f>
        <v>1</v>
      </c>
      <c r="D908" s="100">
        <f>VLOOKUP($A908,[2]MENSAIS!$A$3:$G$1000,4,FALSE)</f>
        <v>1</v>
      </c>
      <c r="E908" s="101">
        <f>VLOOKUP($A908,[2]MENSAIS!$A$3:$G$1000,5,FALSE)</f>
        <v>1</v>
      </c>
      <c r="F908" s="96">
        <f>VLOOKUP(A908,[2]MENSAIS!$A$2:$F$999,6,FALSE)</f>
        <v>0</v>
      </c>
      <c r="G908" s="93">
        <f t="shared" si="85"/>
        <v>51653</v>
      </c>
      <c r="H908" s="89">
        <f>VLOOKUP($A908,[2]MENSAIS!$A$3:$M$1000,8,FALSE)</f>
        <v>0</v>
      </c>
      <c r="I908" s="90">
        <f>VLOOKUP($A908,[2]MENSAIS!$A$3:$M$1000,9,FALSE)</f>
        <v>0</v>
      </c>
      <c r="J908" s="58">
        <f t="shared" ref="J908:J971" si="86">IF($F908=1,1,IF(J907&gt;=1,J907+1,0))</f>
        <v>223</v>
      </c>
      <c r="K908" s="94">
        <f t="shared" si="83"/>
        <v>0</v>
      </c>
      <c r="L908" s="94">
        <f t="shared" si="84"/>
        <v>0</v>
      </c>
      <c r="M908" s="92">
        <v>906</v>
      </c>
      <c r="N908" s="93" t="str">
        <f t="shared" si="82"/>
        <v xml:space="preserve"> </v>
      </c>
      <c r="O908" s="94">
        <f>IF(N908&gt;$N$2,1,IF(C908=C909,1*O909,C908*O909/VLOOKUP(N908,Moeda!A$3:D$99,4,1)))</f>
        <v>1</v>
      </c>
    </row>
    <row r="909" spans="1:15" ht="20.100000000000001" customHeight="1" x14ac:dyDescent="0.2">
      <c r="A909" s="95">
        <v>51683</v>
      </c>
      <c r="B909" s="100">
        <f>VLOOKUP($A909,[2]MENSAIS!$A$3:$G$1000,2,FALSE)</f>
        <v>0</v>
      </c>
      <c r="C909" s="101">
        <f>VLOOKUP($A909,[2]MENSAIS!$A$3:$G$1000,3,FALSE)</f>
        <v>1</v>
      </c>
      <c r="D909" s="100">
        <f>VLOOKUP($A909,[2]MENSAIS!$A$3:$G$1000,4,FALSE)</f>
        <v>1</v>
      </c>
      <c r="E909" s="101">
        <f>VLOOKUP($A909,[2]MENSAIS!$A$3:$G$1000,5,FALSE)</f>
        <v>1</v>
      </c>
      <c r="F909" s="96">
        <f>VLOOKUP(A909,[2]MENSAIS!$A$2:$F$999,6,FALSE)</f>
        <v>0</v>
      </c>
      <c r="G909" s="93">
        <f t="shared" si="85"/>
        <v>51683</v>
      </c>
      <c r="H909" s="89">
        <f>VLOOKUP($A909,[2]MENSAIS!$A$3:$M$1000,8,FALSE)</f>
        <v>0</v>
      </c>
      <c r="I909" s="90">
        <f>VLOOKUP($A909,[2]MENSAIS!$A$3:$M$1000,9,FALSE)</f>
        <v>0</v>
      </c>
      <c r="J909" s="58">
        <f t="shared" si="86"/>
        <v>224</v>
      </c>
      <c r="K909" s="94">
        <f t="shared" si="83"/>
        <v>0</v>
      </c>
      <c r="L909" s="94">
        <f t="shared" si="84"/>
        <v>0</v>
      </c>
      <c r="M909" s="92">
        <v>907</v>
      </c>
      <c r="N909" s="93" t="str">
        <f t="shared" si="82"/>
        <v xml:space="preserve"> </v>
      </c>
      <c r="O909" s="94">
        <f>IF(N909&gt;$N$2,1,IF(C909=C910,1*O910,C909*O910/VLOOKUP(N909,Moeda!A$3:D$99,4,1)))</f>
        <v>1</v>
      </c>
    </row>
    <row r="910" spans="1:15" ht="20.100000000000001" customHeight="1" x14ac:dyDescent="0.2">
      <c r="A910" s="95">
        <v>51714</v>
      </c>
      <c r="B910" s="100">
        <f>VLOOKUP($A910,[2]MENSAIS!$A$3:$G$1000,2,FALSE)</f>
        <v>0</v>
      </c>
      <c r="C910" s="101">
        <f>VLOOKUP($A910,[2]MENSAIS!$A$3:$G$1000,3,FALSE)</f>
        <v>1</v>
      </c>
      <c r="D910" s="100">
        <f>VLOOKUP($A910,[2]MENSAIS!$A$3:$G$1000,4,FALSE)</f>
        <v>1</v>
      </c>
      <c r="E910" s="101">
        <f>VLOOKUP($A910,[2]MENSAIS!$A$3:$G$1000,5,FALSE)</f>
        <v>1</v>
      </c>
      <c r="F910" s="96">
        <f>VLOOKUP(A910,[2]MENSAIS!$A$2:$F$999,6,FALSE)</f>
        <v>0</v>
      </c>
      <c r="G910" s="93">
        <f t="shared" si="85"/>
        <v>51714</v>
      </c>
      <c r="H910" s="89">
        <f>VLOOKUP($A910,[2]MENSAIS!$A$3:$M$1000,8,FALSE)</f>
        <v>0</v>
      </c>
      <c r="I910" s="90">
        <f>VLOOKUP($A910,[2]MENSAIS!$A$3:$M$1000,9,FALSE)</f>
        <v>0</v>
      </c>
      <c r="J910" s="58">
        <f t="shared" si="86"/>
        <v>225</v>
      </c>
      <c r="K910" s="94">
        <f t="shared" si="83"/>
        <v>0</v>
      </c>
      <c r="L910" s="94">
        <f t="shared" si="84"/>
        <v>0</v>
      </c>
      <c r="M910" s="92">
        <v>908</v>
      </c>
      <c r="N910" s="93" t="str">
        <f t="shared" si="82"/>
        <v xml:space="preserve"> </v>
      </c>
      <c r="O910" s="94">
        <f>IF(N910&gt;$N$2,1,IF(C910=C911,1*O911,C910*O911/VLOOKUP(N910,Moeda!A$3:D$99,4,1)))</f>
        <v>1</v>
      </c>
    </row>
    <row r="911" spans="1:15" ht="20.100000000000001" customHeight="1" x14ac:dyDescent="0.2">
      <c r="A911" s="95">
        <v>51745</v>
      </c>
      <c r="B911" s="100">
        <f>VLOOKUP($A911,[2]MENSAIS!$A$3:$G$1000,2,FALSE)</f>
        <v>0</v>
      </c>
      <c r="C911" s="101">
        <f>VLOOKUP($A911,[2]MENSAIS!$A$3:$G$1000,3,FALSE)</f>
        <v>1</v>
      </c>
      <c r="D911" s="100">
        <f>VLOOKUP($A911,[2]MENSAIS!$A$3:$G$1000,4,FALSE)</f>
        <v>1</v>
      </c>
      <c r="E911" s="101">
        <f>VLOOKUP($A911,[2]MENSAIS!$A$3:$G$1000,5,FALSE)</f>
        <v>1</v>
      </c>
      <c r="F911" s="96">
        <f>VLOOKUP(A911,[2]MENSAIS!$A$2:$F$999,6,FALSE)</f>
        <v>0</v>
      </c>
      <c r="G911" s="93">
        <f t="shared" si="85"/>
        <v>51745</v>
      </c>
      <c r="H911" s="89">
        <f>VLOOKUP($A911,[2]MENSAIS!$A$3:$M$1000,8,FALSE)</f>
        <v>0</v>
      </c>
      <c r="I911" s="90">
        <f>VLOOKUP($A911,[2]MENSAIS!$A$3:$M$1000,9,FALSE)</f>
        <v>0</v>
      </c>
      <c r="J911" s="58">
        <f t="shared" si="86"/>
        <v>226</v>
      </c>
      <c r="K911" s="94">
        <f t="shared" si="83"/>
        <v>0</v>
      </c>
      <c r="L911" s="94">
        <f t="shared" si="84"/>
        <v>0</v>
      </c>
      <c r="M911" s="92">
        <v>909</v>
      </c>
      <c r="N911" s="93" t="str">
        <f t="shared" si="82"/>
        <v xml:space="preserve"> </v>
      </c>
      <c r="O911" s="94">
        <f>IF(N911&gt;$N$2,1,IF(C911=C912,1*O912,C911*O912/VLOOKUP(N911,Moeda!A$3:D$99,4,1)))</f>
        <v>1</v>
      </c>
    </row>
    <row r="912" spans="1:15" ht="20.100000000000001" customHeight="1" x14ac:dyDescent="0.2">
      <c r="A912" s="95">
        <v>51775</v>
      </c>
      <c r="B912" s="100">
        <f>VLOOKUP($A912,[2]MENSAIS!$A$3:$G$1000,2,FALSE)</f>
        <v>0</v>
      </c>
      <c r="C912" s="101">
        <f>VLOOKUP($A912,[2]MENSAIS!$A$3:$G$1000,3,FALSE)</f>
        <v>1</v>
      </c>
      <c r="D912" s="100">
        <f>VLOOKUP($A912,[2]MENSAIS!$A$3:$G$1000,4,FALSE)</f>
        <v>1</v>
      </c>
      <c r="E912" s="101">
        <f>VLOOKUP($A912,[2]MENSAIS!$A$3:$G$1000,5,FALSE)</f>
        <v>1</v>
      </c>
      <c r="F912" s="96">
        <f>VLOOKUP(A912,[2]MENSAIS!$A$2:$F$999,6,FALSE)</f>
        <v>0</v>
      </c>
      <c r="G912" s="93">
        <f t="shared" si="85"/>
        <v>51775</v>
      </c>
      <c r="H912" s="89">
        <f>VLOOKUP($A912,[2]MENSAIS!$A$3:$M$1000,8,FALSE)</f>
        <v>0</v>
      </c>
      <c r="I912" s="90">
        <f>VLOOKUP($A912,[2]MENSAIS!$A$3:$M$1000,9,FALSE)</f>
        <v>0</v>
      </c>
      <c r="J912" s="58">
        <f t="shared" si="86"/>
        <v>227</v>
      </c>
      <c r="K912" s="94">
        <f t="shared" si="83"/>
        <v>0</v>
      </c>
      <c r="L912" s="94">
        <f t="shared" si="84"/>
        <v>0</v>
      </c>
      <c r="M912" s="92">
        <v>910</v>
      </c>
      <c r="N912" s="93" t="str">
        <f t="shared" si="82"/>
        <v xml:space="preserve"> </v>
      </c>
      <c r="O912" s="94">
        <f>IF(N912&gt;$N$2,1,IF(C912=C913,1*O913,C912*O913/VLOOKUP(N912,Moeda!A$3:D$99,4,1)))</f>
        <v>1</v>
      </c>
    </row>
    <row r="913" spans="1:15" ht="20.100000000000001" customHeight="1" x14ac:dyDescent="0.2">
      <c r="A913" s="95">
        <v>51806</v>
      </c>
      <c r="B913" s="100">
        <f>VLOOKUP($A913,[2]MENSAIS!$A$3:$G$1000,2,FALSE)</f>
        <v>0</v>
      </c>
      <c r="C913" s="101">
        <f>VLOOKUP($A913,[2]MENSAIS!$A$3:$G$1000,3,FALSE)</f>
        <v>1</v>
      </c>
      <c r="D913" s="100">
        <f>VLOOKUP($A913,[2]MENSAIS!$A$3:$G$1000,4,FALSE)</f>
        <v>1</v>
      </c>
      <c r="E913" s="101">
        <f>VLOOKUP($A913,[2]MENSAIS!$A$3:$G$1000,5,FALSE)</f>
        <v>1</v>
      </c>
      <c r="F913" s="96">
        <f>VLOOKUP(A913,[2]MENSAIS!$A$2:$F$999,6,FALSE)</f>
        <v>0</v>
      </c>
      <c r="G913" s="93">
        <f t="shared" si="85"/>
        <v>51806</v>
      </c>
      <c r="H913" s="89">
        <f>VLOOKUP($A913,[2]MENSAIS!$A$3:$M$1000,8,FALSE)</f>
        <v>0</v>
      </c>
      <c r="I913" s="90">
        <f>VLOOKUP($A913,[2]MENSAIS!$A$3:$M$1000,9,FALSE)</f>
        <v>0</v>
      </c>
      <c r="J913" s="58">
        <f t="shared" si="86"/>
        <v>228</v>
      </c>
      <c r="K913" s="94">
        <f t="shared" si="83"/>
        <v>0</v>
      </c>
      <c r="L913" s="94">
        <f t="shared" si="84"/>
        <v>0</v>
      </c>
      <c r="M913" s="92">
        <v>911</v>
      </c>
      <c r="N913" s="93" t="str">
        <f t="shared" si="82"/>
        <v xml:space="preserve"> </v>
      </c>
      <c r="O913" s="94">
        <f>IF(N913&gt;$N$2,1,IF(C913=C914,1*O914,C913*O914/VLOOKUP(N913,Moeda!A$3:D$99,4,1)))</f>
        <v>1</v>
      </c>
    </row>
    <row r="914" spans="1:15" ht="20.100000000000001" customHeight="1" x14ac:dyDescent="0.2">
      <c r="A914" s="95">
        <v>51836</v>
      </c>
      <c r="B914" s="100">
        <f>VLOOKUP($A914,[2]MENSAIS!$A$3:$G$1000,2,FALSE)</f>
        <v>0</v>
      </c>
      <c r="C914" s="101">
        <f>VLOOKUP($A914,[2]MENSAIS!$A$3:$G$1000,3,FALSE)</f>
        <v>1</v>
      </c>
      <c r="D914" s="100">
        <f>VLOOKUP($A914,[2]MENSAIS!$A$3:$G$1000,4,FALSE)</f>
        <v>1</v>
      </c>
      <c r="E914" s="101">
        <f>VLOOKUP($A914,[2]MENSAIS!$A$3:$G$1000,5,FALSE)</f>
        <v>1</v>
      </c>
      <c r="F914" s="96">
        <f>VLOOKUP(A914,[2]MENSAIS!$A$2:$F$999,6,FALSE)</f>
        <v>0</v>
      </c>
      <c r="G914" s="93">
        <f t="shared" si="85"/>
        <v>51836</v>
      </c>
      <c r="H914" s="89">
        <f>VLOOKUP($A914,[2]MENSAIS!$A$3:$M$1000,8,FALSE)</f>
        <v>0</v>
      </c>
      <c r="I914" s="90">
        <f>VLOOKUP($A914,[2]MENSAIS!$A$3:$M$1000,9,FALSE)</f>
        <v>0</v>
      </c>
      <c r="J914" s="58">
        <f t="shared" si="86"/>
        <v>229</v>
      </c>
      <c r="K914" s="94">
        <f t="shared" si="83"/>
        <v>0</v>
      </c>
      <c r="L914" s="94">
        <f t="shared" si="84"/>
        <v>0</v>
      </c>
      <c r="M914" s="92">
        <v>912</v>
      </c>
      <c r="N914" s="93" t="str">
        <f t="shared" si="82"/>
        <v xml:space="preserve"> </v>
      </c>
      <c r="O914" s="94">
        <f>IF(N914&gt;$N$2,1,IF(C914=C915,1*O915,C914*O915/VLOOKUP(N914,Moeda!A$3:D$99,4,1)))</f>
        <v>1</v>
      </c>
    </row>
    <row r="915" spans="1:15" ht="20.100000000000001" customHeight="1" x14ac:dyDescent="0.2">
      <c r="A915" s="95">
        <v>51867</v>
      </c>
      <c r="B915" s="100">
        <f>VLOOKUP($A915,[2]MENSAIS!$A$3:$G$1000,2,FALSE)</f>
        <v>0</v>
      </c>
      <c r="C915" s="101">
        <f>VLOOKUP($A915,[2]MENSAIS!$A$3:$G$1000,3,FALSE)</f>
        <v>1</v>
      </c>
      <c r="D915" s="100">
        <f>VLOOKUP($A915,[2]MENSAIS!$A$3:$G$1000,4,FALSE)</f>
        <v>1</v>
      </c>
      <c r="E915" s="101">
        <f>VLOOKUP($A915,[2]MENSAIS!$A$3:$G$1000,5,FALSE)</f>
        <v>1</v>
      </c>
      <c r="F915" s="96">
        <f>VLOOKUP(A915,[2]MENSAIS!$A$2:$F$999,6,FALSE)</f>
        <v>0</v>
      </c>
      <c r="G915" s="93">
        <f t="shared" si="85"/>
        <v>51867</v>
      </c>
      <c r="H915" s="89">
        <f>VLOOKUP($A915,[2]MENSAIS!$A$3:$M$1000,8,FALSE)</f>
        <v>0</v>
      </c>
      <c r="I915" s="90">
        <f>VLOOKUP($A915,[2]MENSAIS!$A$3:$M$1000,9,FALSE)</f>
        <v>0</v>
      </c>
      <c r="J915" s="58">
        <f t="shared" si="86"/>
        <v>230</v>
      </c>
      <c r="K915" s="94">
        <f t="shared" si="83"/>
        <v>0</v>
      </c>
      <c r="L915" s="94">
        <f t="shared" si="84"/>
        <v>0</v>
      </c>
      <c r="M915" s="92">
        <v>913</v>
      </c>
      <c r="N915" s="93" t="str">
        <f t="shared" si="82"/>
        <v xml:space="preserve"> </v>
      </c>
      <c r="O915" s="94">
        <f>IF(N915&gt;$N$2,1,IF(C915=C916,1*O916,C915*O916/VLOOKUP(N915,Moeda!A$3:D$99,4,1)))</f>
        <v>1</v>
      </c>
    </row>
    <row r="916" spans="1:15" ht="20.100000000000001" customHeight="1" x14ac:dyDescent="0.2">
      <c r="A916" s="95">
        <v>51898</v>
      </c>
      <c r="B916" s="100">
        <f>VLOOKUP($A916,[2]MENSAIS!$A$3:$G$1000,2,FALSE)</f>
        <v>0</v>
      </c>
      <c r="C916" s="101">
        <f>VLOOKUP($A916,[2]MENSAIS!$A$3:$G$1000,3,FALSE)</f>
        <v>1</v>
      </c>
      <c r="D916" s="100">
        <f>VLOOKUP($A916,[2]MENSAIS!$A$3:$G$1000,4,FALSE)</f>
        <v>1</v>
      </c>
      <c r="E916" s="101">
        <f>VLOOKUP($A916,[2]MENSAIS!$A$3:$G$1000,5,FALSE)</f>
        <v>1</v>
      </c>
      <c r="F916" s="96">
        <f>VLOOKUP(A916,[2]MENSAIS!$A$2:$F$999,6,FALSE)</f>
        <v>0</v>
      </c>
      <c r="G916" s="93">
        <f t="shared" si="85"/>
        <v>51898</v>
      </c>
      <c r="H916" s="89">
        <f>VLOOKUP($A916,[2]MENSAIS!$A$3:$M$1000,8,FALSE)</f>
        <v>0</v>
      </c>
      <c r="I916" s="90">
        <f>VLOOKUP($A916,[2]MENSAIS!$A$3:$M$1000,9,FALSE)</f>
        <v>0</v>
      </c>
      <c r="J916" s="58">
        <f t="shared" si="86"/>
        <v>231</v>
      </c>
      <c r="K916" s="94">
        <f t="shared" si="83"/>
        <v>0</v>
      </c>
      <c r="L916" s="94">
        <f t="shared" si="84"/>
        <v>0</v>
      </c>
      <c r="M916" s="92">
        <v>914</v>
      </c>
      <c r="N916" s="93" t="str">
        <f t="shared" si="82"/>
        <v xml:space="preserve"> </v>
      </c>
      <c r="O916" s="94">
        <f>IF(N916&gt;$N$2,1,IF(C916=C917,1*O917,C916*O917/VLOOKUP(N916,Moeda!A$3:D$99,4,1)))</f>
        <v>1</v>
      </c>
    </row>
    <row r="917" spans="1:15" ht="20.100000000000001" customHeight="1" x14ac:dyDescent="0.2">
      <c r="A917" s="95">
        <v>51926</v>
      </c>
      <c r="B917" s="100">
        <f>VLOOKUP($A917,[2]MENSAIS!$A$3:$G$1000,2,FALSE)</f>
        <v>0</v>
      </c>
      <c r="C917" s="101">
        <f>VLOOKUP($A917,[2]MENSAIS!$A$3:$G$1000,3,FALSE)</f>
        <v>1</v>
      </c>
      <c r="D917" s="100">
        <f>VLOOKUP($A917,[2]MENSAIS!$A$3:$G$1000,4,FALSE)</f>
        <v>1</v>
      </c>
      <c r="E917" s="101">
        <f>VLOOKUP($A917,[2]MENSAIS!$A$3:$G$1000,5,FALSE)</f>
        <v>1</v>
      </c>
      <c r="F917" s="96">
        <f>VLOOKUP(A917,[2]MENSAIS!$A$2:$F$999,6,FALSE)</f>
        <v>0</v>
      </c>
      <c r="G917" s="93">
        <f t="shared" si="85"/>
        <v>51926</v>
      </c>
      <c r="H917" s="89">
        <f>VLOOKUP($A917,[2]MENSAIS!$A$3:$M$1000,8,FALSE)</f>
        <v>0</v>
      </c>
      <c r="I917" s="90">
        <f>VLOOKUP($A917,[2]MENSAIS!$A$3:$M$1000,9,FALSE)</f>
        <v>0</v>
      </c>
      <c r="J917" s="58">
        <f t="shared" si="86"/>
        <v>232</v>
      </c>
      <c r="K917" s="94">
        <f t="shared" si="83"/>
        <v>0</v>
      </c>
      <c r="L917" s="94">
        <f t="shared" si="84"/>
        <v>0</v>
      </c>
      <c r="M917" s="92">
        <v>915</v>
      </c>
      <c r="N917" s="93" t="str">
        <f t="shared" si="82"/>
        <v xml:space="preserve"> </v>
      </c>
      <c r="O917" s="94">
        <f>IF(N917&gt;$N$2,1,IF(C917=C918,1*O918,C917*O918/VLOOKUP(N917,Moeda!A$3:D$99,4,1)))</f>
        <v>1</v>
      </c>
    </row>
    <row r="918" spans="1:15" ht="20.100000000000001" customHeight="1" x14ac:dyDescent="0.2">
      <c r="A918" s="95">
        <v>51957</v>
      </c>
      <c r="B918" s="100">
        <f>VLOOKUP($A918,[2]MENSAIS!$A$3:$G$1000,2,FALSE)</f>
        <v>0</v>
      </c>
      <c r="C918" s="101">
        <f>VLOOKUP($A918,[2]MENSAIS!$A$3:$G$1000,3,FALSE)</f>
        <v>1</v>
      </c>
      <c r="D918" s="100">
        <f>VLOOKUP($A918,[2]MENSAIS!$A$3:$G$1000,4,FALSE)</f>
        <v>1</v>
      </c>
      <c r="E918" s="101">
        <f>VLOOKUP($A918,[2]MENSAIS!$A$3:$G$1000,5,FALSE)</f>
        <v>1</v>
      </c>
      <c r="F918" s="96">
        <f>VLOOKUP(A918,[2]MENSAIS!$A$2:$F$999,6,FALSE)</f>
        <v>0</v>
      </c>
      <c r="G918" s="93">
        <f t="shared" si="85"/>
        <v>51957</v>
      </c>
      <c r="H918" s="89">
        <f>VLOOKUP($A918,[2]MENSAIS!$A$3:$M$1000,8,FALSE)</f>
        <v>0</v>
      </c>
      <c r="I918" s="90">
        <f>VLOOKUP($A918,[2]MENSAIS!$A$3:$M$1000,9,FALSE)</f>
        <v>0</v>
      </c>
      <c r="J918" s="58">
        <f t="shared" si="86"/>
        <v>233</v>
      </c>
      <c r="K918" s="94">
        <f t="shared" si="83"/>
        <v>0</v>
      </c>
      <c r="L918" s="94">
        <f t="shared" si="84"/>
        <v>0</v>
      </c>
      <c r="M918" s="92">
        <v>916</v>
      </c>
      <c r="N918" s="93" t="str">
        <f t="shared" si="82"/>
        <v xml:space="preserve"> </v>
      </c>
      <c r="O918" s="94">
        <f>IF(N918&gt;$N$2,1,IF(C918=C919,1*O919,C918*O919/VLOOKUP(N918,Moeda!A$3:D$99,4,1)))</f>
        <v>1</v>
      </c>
    </row>
    <row r="919" spans="1:15" ht="20.100000000000001" customHeight="1" x14ac:dyDescent="0.2">
      <c r="A919" s="95">
        <v>51987</v>
      </c>
      <c r="B919" s="100">
        <f>VLOOKUP($A919,[2]MENSAIS!$A$3:$G$1000,2,FALSE)</f>
        <v>0</v>
      </c>
      <c r="C919" s="101">
        <f>VLOOKUP($A919,[2]MENSAIS!$A$3:$G$1000,3,FALSE)</f>
        <v>1</v>
      </c>
      <c r="D919" s="100">
        <f>VLOOKUP($A919,[2]MENSAIS!$A$3:$G$1000,4,FALSE)</f>
        <v>1</v>
      </c>
      <c r="E919" s="101">
        <f>VLOOKUP($A919,[2]MENSAIS!$A$3:$G$1000,5,FALSE)</f>
        <v>1</v>
      </c>
      <c r="F919" s="96">
        <f>VLOOKUP(A919,[2]MENSAIS!$A$2:$F$999,6,FALSE)</f>
        <v>0</v>
      </c>
      <c r="G919" s="93">
        <f t="shared" si="85"/>
        <v>51987</v>
      </c>
      <c r="H919" s="89">
        <f>VLOOKUP($A919,[2]MENSAIS!$A$3:$M$1000,8,FALSE)</f>
        <v>0</v>
      </c>
      <c r="I919" s="90">
        <f>VLOOKUP($A919,[2]MENSAIS!$A$3:$M$1000,9,FALSE)</f>
        <v>0</v>
      </c>
      <c r="J919" s="58">
        <f t="shared" si="86"/>
        <v>234</v>
      </c>
      <c r="K919" s="94">
        <f t="shared" si="83"/>
        <v>0</v>
      </c>
      <c r="L919" s="94">
        <f t="shared" si="84"/>
        <v>0</v>
      </c>
      <c r="M919" s="92">
        <v>917</v>
      </c>
      <c r="N919" s="93" t="str">
        <f t="shared" si="82"/>
        <v xml:space="preserve"> </v>
      </c>
      <c r="O919" s="94">
        <f>IF(N919&gt;$N$2,1,IF(C919=C920,1*O920,C919*O920/VLOOKUP(N919,Moeda!A$3:D$99,4,1)))</f>
        <v>1</v>
      </c>
    </row>
    <row r="920" spans="1:15" ht="20.100000000000001" customHeight="1" x14ac:dyDescent="0.2">
      <c r="A920" s="95">
        <v>52018</v>
      </c>
      <c r="B920" s="100">
        <f>VLOOKUP($A920,[2]MENSAIS!$A$3:$G$1000,2,FALSE)</f>
        <v>0</v>
      </c>
      <c r="C920" s="101">
        <f>VLOOKUP($A920,[2]MENSAIS!$A$3:$G$1000,3,FALSE)</f>
        <v>1</v>
      </c>
      <c r="D920" s="100">
        <f>VLOOKUP($A920,[2]MENSAIS!$A$3:$G$1000,4,FALSE)</f>
        <v>1</v>
      </c>
      <c r="E920" s="101">
        <f>VLOOKUP($A920,[2]MENSAIS!$A$3:$G$1000,5,FALSE)</f>
        <v>1</v>
      </c>
      <c r="F920" s="96">
        <f>VLOOKUP(A920,[2]MENSAIS!$A$2:$F$999,6,FALSE)</f>
        <v>0</v>
      </c>
      <c r="G920" s="93">
        <f t="shared" si="85"/>
        <v>52018</v>
      </c>
      <c r="H920" s="89">
        <f>VLOOKUP($A920,[2]MENSAIS!$A$3:$M$1000,8,FALSE)</f>
        <v>0</v>
      </c>
      <c r="I920" s="90">
        <f>VLOOKUP($A920,[2]MENSAIS!$A$3:$M$1000,9,FALSE)</f>
        <v>0</v>
      </c>
      <c r="J920" s="58">
        <f t="shared" si="86"/>
        <v>235</v>
      </c>
      <c r="K920" s="94">
        <f t="shared" si="83"/>
        <v>0</v>
      </c>
      <c r="L920" s="94">
        <f t="shared" si="84"/>
        <v>0</v>
      </c>
      <c r="M920" s="92">
        <v>918</v>
      </c>
      <c r="N920" s="93" t="str">
        <f t="shared" si="82"/>
        <v xml:space="preserve"> </v>
      </c>
      <c r="O920" s="94">
        <f>IF(N920&gt;$N$2,1,IF(C920=C921,1*O921,C920*O921/VLOOKUP(N920,Moeda!A$3:D$99,4,1)))</f>
        <v>1</v>
      </c>
    </row>
    <row r="921" spans="1:15" ht="20.100000000000001" customHeight="1" x14ac:dyDescent="0.2">
      <c r="A921" s="95">
        <v>52048</v>
      </c>
      <c r="B921" s="100">
        <f>VLOOKUP($A921,[2]MENSAIS!$A$3:$G$1000,2,FALSE)</f>
        <v>0</v>
      </c>
      <c r="C921" s="101">
        <f>VLOOKUP($A921,[2]MENSAIS!$A$3:$G$1000,3,FALSE)</f>
        <v>1</v>
      </c>
      <c r="D921" s="100">
        <f>VLOOKUP($A921,[2]MENSAIS!$A$3:$G$1000,4,FALSE)</f>
        <v>1</v>
      </c>
      <c r="E921" s="101">
        <f>VLOOKUP($A921,[2]MENSAIS!$A$3:$G$1000,5,FALSE)</f>
        <v>1</v>
      </c>
      <c r="F921" s="96">
        <f>VLOOKUP(A921,[2]MENSAIS!$A$2:$F$999,6,FALSE)</f>
        <v>0</v>
      </c>
      <c r="G921" s="93">
        <f t="shared" si="85"/>
        <v>52048</v>
      </c>
      <c r="H921" s="89">
        <f>VLOOKUP($A921,[2]MENSAIS!$A$3:$M$1000,8,FALSE)</f>
        <v>0</v>
      </c>
      <c r="I921" s="90">
        <f>VLOOKUP($A921,[2]MENSAIS!$A$3:$M$1000,9,FALSE)</f>
        <v>0</v>
      </c>
      <c r="J921" s="58">
        <f t="shared" si="86"/>
        <v>236</v>
      </c>
      <c r="K921" s="94">
        <f t="shared" si="83"/>
        <v>0</v>
      </c>
      <c r="L921" s="94">
        <f t="shared" si="84"/>
        <v>0</v>
      </c>
      <c r="M921" s="92">
        <v>919</v>
      </c>
      <c r="N921" s="93" t="str">
        <f t="shared" si="82"/>
        <v xml:space="preserve"> </v>
      </c>
      <c r="O921" s="94">
        <f>IF(N921&gt;$N$2,1,IF(C921=C922,1*O922,C921*O922/VLOOKUP(N921,Moeda!A$3:D$99,4,1)))</f>
        <v>1</v>
      </c>
    </row>
    <row r="922" spans="1:15" ht="20.100000000000001" customHeight="1" x14ac:dyDescent="0.2">
      <c r="A922" s="95">
        <v>52079</v>
      </c>
      <c r="B922" s="100">
        <f>VLOOKUP($A922,[2]MENSAIS!$A$3:$G$1000,2,FALSE)</f>
        <v>0</v>
      </c>
      <c r="C922" s="101">
        <f>VLOOKUP($A922,[2]MENSAIS!$A$3:$G$1000,3,FALSE)</f>
        <v>1</v>
      </c>
      <c r="D922" s="100">
        <f>VLOOKUP($A922,[2]MENSAIS!$A$3:$G$1000,4,FALSE)</f>
        <v>1</v>
      </c>
      <c r="E922" s="101">
        <f>VLOOKUP($A922,[2]MENSAIS!$A$3:$G$1000,5,FALSE)</f>
        <v>1</v>
      </c>
      <c r="F922" s="96">
        <f>VLOOKUP(A922,[2]MENSAIS!$A$2:$F$999,6,FALSE)</f>
        <v>0</v>
      </c>
      <c r="G922" s="93">
        <f t="shared" si="85"/>
        <v>52079</v>
      </c>
      <c r="H922" s="89">
        <f>VLOOKUP($A922,[2]MENSAIS!$A$3:$M$1000,8,FALSE)</f>
        <v>0</v>
      </c>
      <c r="I922" s="90">
        <f>VLOOKUP($A922,[2]MENSAIS!$A$3:$M$1000,9,FALSE)</f>
        <v>0</v>
      </c>
      <c r="J922" s="58">
        <f t="shared" si="86"/>
        <v>237</v>
      </c>
      <c r="K922" s="94">
        <f t="shared" si="83"/>
        <v>0</v>
      </c>
      <c r="L922" s="94">
        <f t="shared" si="84"/>
        <v>0</v>
      </c>
      <c r="M922" s="92">
        <v>920</v>
      </c>
      <c r="N922" s="93" t="str">
        <f t="shared" si="82"/>
        <v xml:space="preserve"> </v>
      </c>
      <c r="O922" s="94">
        <f>IF(N922&gt;$N$2,1,IF(C922=C923,1*O923,C922*O923/VLOOKUP(N922,Moeda!A$3:D$99,4,1)))</f>
        <v>1</v>
      </c>
    </row>
    <row r="923" spans="1:15" ht="20.100000000000001" customHeight="1" x14ac:dyDescent="0.2">
      <c r="A923" s="95">
        <v>52110</v>
      </c>
      <c r="B923" s="100">
        <f>VLOOKUP($A923,[2]MENSAIS!$A$3:$G$1000,2,FALSE)</f>
        <v>0</v>
      </c>
      <c r="C923" s="101">
        <f>VLOOKUP($A923,[2]MENSAIS!$A$3:$G$1000,3,FALSE)</f>
        <v>1</v>
      </c>
      <c r="D923" s="100">
        <f>VLOOKUP($A923,[2]MENSAIS!$A$3:$G$1000,4,FALSE)</f>
        <v>1</v>
      </c>
      <c r="E923" s="101">
        <f>VLOOKUP($A923,[2]MENSAIS!$A$3:$G$1000,5,FALSE)</f>
        <v>1</v>
      </c>
      <c r="F923" s="96">
        <f>VLOOKUP(A923,[2]MENSAIS!$A$2:$F$999,6,FALSE)</f>
        <v>0</v>
      </c>
      <c r="G923" s="93">
        <f t="shared" si="85"/>
        <v>52110</v>
      </c>
      <c r="H923" s="89">
        <f>VLOOKUP($A923,[2]MENSAIS!$A$3:$M$1000,8,FALSE)</f>
        <v>0</v>
      </c>
      <c r="I923" s="90">
        <f>VLOOKUP($A923,[2]MENSAIS!$A$3:$M$1000,9,FALSE)</f>
        <v>0</v>
      </c>
      <c r="J923" s="58">
        <f t="shared" si="86"/>
        <v>238</v>
      </c>
      <c r="K923" s="94">
        <f t="shared" si="83"/>
        <v>0</v>
      </c>
      <c r="L923" s="94">
        <f t="shared" si="84"/>
        <v>0</v>
      </c>
      <c r="M923" s="92">
        <v>921</v>
      </c>
      <c r="N923" s="93" t="str">
        <f t="shared" si="82"/>
        <v xml:space="preserve"> </v>
      </c>
      <c r="O923" s="94">
        <f>IF(N923&gt;$N$2,1,IF(C923=C924,1*O924,C923*O924/VLOOKUP(N923,Moeda!A$3:D$99,4,1)))</f>
        <v>1</v>
      </c>
    </row>
    <row r="924" spans="1:15" ht="20.100000000000001" customHeight="1" x14ac:dyDescent="0.2">
      <c r="A924" s="95">
        <v>52140</v>
      </c>
      <c r="B924" s="100">
        <f>VLOOKUP($A924,[2]MENSAIS!$A$3:$G$1000,2,FALSE)</f>
        <v>0</v>
      </c>
      <c r="C924" s="101">
        <f>VLOOKUP($A924,[2]MENSAIS!$A$3:$G$1000,3,FALSE)</f>
        <v>1</v>
      </c>
      <c r="D924" s="100">
        <f>VLOOKUP($A924,[2]MENSAIS!$A$3:$G$1000,4,FALSE)</f>
        <v>1</v>
      </c>
      <c r="E924" s="101">
        <f>VLOOKUP($A924,[2]MENSAIS!$A$3:$G$1000,5,FALSE)</f>
        <v>1</v>
      </c>
      <c r="F924" s="96">
        <f>VLOOKUP(A924,[2]MENSAIS!$A$2:$F$999,6,FALSE)</f>
        <v>0</v>
      </c>
      <c r="G924" s="93">
        <f t="shared" si="85"/>
        <v>52140</v>
      </c>
      <c r="H924" s="89">
        <f>VLOOKUP($A924,[2]MENSAIS!$A$3:$M$1000,8,FALSE)</f>
        <v>0</v>
      </c>
      <c r="I924" s="90">
        <f>VLOOKUP($A924,[2]MENSAIS!$A$3:$M$1000,9,FALSE)</f>
        <v>0</v>
      </c>
      <c r="J924" s="58">
        <f t="shared" si="86"/>
        <v>239</v>
      </c>
      <c r="K924" s="94">
        <f t="shared" si="83"/>
        <v>0</v>
      </c>
      <c r="L924" s="94">
        <f t="shared" si="84"/>
        <v>0</v>
      </c>
      <c r="M924" s="92">
        <v>922</v>
      </c>
      <c r="N924" s="93" t="str">
        <f t="shared" si="82"/>
        <v xml:space="preserve"> </v>
      </c>
      <c r="O924" s="94">
        <f>IF(N924&gt;$N$2,1,IF(C924=C925,1*O925,C924*O925/VLOOKUP(N924,Moeda!A$3:D$99,4,1)))</f>
        <v>1</v>
      </c>
    </row>
    <row r="925" spans="1:15" ht="20.100000000000001" customHeight="1" x14ac:dyDescent="0.2">
      <c r="A925" s="95">
        <v>52171</v>
      </c>
      <c r="B925" s="100">
        <f>VLOOKUP($A925,[2]MENSAIS!$A$3:$G$1000,2,FALSE)</f>
        <v>0</v>
      </c>
      <c r="C925" s="101">
        <f>VLOOKUP($A925,[2]MENSAIS!$A$3:$G$1000,3,FALSE)</f>
        <v>1</v>
      </c>
      <c r="D925" s="100">
        <f>VLOOKUP($A925,[2]MENSAIS!$A$3:$G$1000,4,FALSE)</f>
        <v>1</v>
      </c>
      <c r="E925" s="101">
        <f>VLOOKUP($A925,[2]MENSAIS!$A$3:$G$1000,5,FALSE)</f>
        <v>1</v>
      </c>
      <c r="F925" s="96">
        <f>VLOOKUP(A925,[2]MENSAIS!$A$2:$F$999,6,FALSE)</f>
        <v>0</v>
      </c>
      <c r="G925" s="93">
        <f t="shared" si="85"/>
        <v>52171</v>
      </c>
      <c r="H925" s="89">
        <f>VLOOKUP($A925,[2]MENSAIS!$A$3:$M$1000,8,FALSE)</f>
        <v>0</v>
      </c>
      <c r="I925" s="90">
        <f>VLOOKUP($A925,[2]MENSAIS!$A$3:$M$1000,9,FALSE)</f>
        <v>0</v>
      </c>
      <c r="J925" s="58">
        <f t="shared" si="86"/>
        <v>240</v>
      </c>
      <c r="K925" s="94">
        <f t="shared" si="83"/>
        <v>0</v>
      </c>
      <c r="L925" s="94">
        <f t="shared" si="84"/>
        <v>0</v>
      </c>
      <c r="M925" s="92">
        <v>923</v>
      </c>
      <c r="N925" s="93" t="str">
        <f t="shared" si="82"/>
        <v xml:space="preserve"> </v>
      </c>
      <c r="O925" s="94">
        <f>IF(N925&gt;$N$2,1,IF(C925=C926,1*O926,C925*O926/VLOOKUP(N925,Moeda!A$3:D$99,4,1)))</f>
        <v>1</v>
      </c>
    </row>
    <row r="926" spans="1:15" ht="20.100000000000001" customHeight="1" x14ac:dyDescent="0.2">
      <c r="A926" s="95">
        <v>52201</v>
      </c>
      <c r="B926" s="100">
        <f>VLOOKUP($A926,[2]MENSAIS!$A$3:$G$1000,2,FALSE)</f>
        <v>0</v>
      </c>
      <c r="C926" s="101">
        <f>VLOOKUP($A926,[2]MENSAIS!$A$3:$G$1000,3,FALSE)</f>
        <v>1</v>
      </c>
      <c r="D926" s="100">
        <f>VLOOKUP($A926,[2]MENSAIS!$A$3:$G$1000,4,FALSE)</f>
        <v>1</v>
      </c>
      <c r="E926" s="101">
        <f>VLOOKUP($A926,[2]MENSAIS!$A$3:$G$1000,5,FALSE)</f>
        <v>1</v>
      </c>
      <c r="F926" s="96">
        <f>VLOOKUP(A926,[2]MENSAIS!$A$2:$F$999,6,FALSE)</f>
        <v>0</v>
      </c>
      <c r="G926" s="93">
        <f t="shared" si="85"/>
        <v>52201</v>
      </c>
      <c r="H926" s="89">
        <f>VLOOKUP($A926,[2]MENSAIS!$A$3:$M$1000,8,FALSE)</f>
        <v>0</v>
      </c>
      <c r="I926" s="90">
        <f>VLOOKUP($A926,[2]MENSAIS!$A$3:$M$1000,9,FALSE)</f>
        <v>0</v>
      </c>
      <c r="J926" s="58">
        <f t="shared" si="86"/>
        <v>241</v>
      </c>
      <c r="K926" s="94">
        <f t="shared" si="83"/>
        <v>0</v>
      </c>
      <c r="L926" s="94">
        <f t="shared" si="84"/>
        <v>0</v>
      </c>
      <c r="M926" s="92">
        <v>924</v>
      </c>
      <c r="N926" s="93" t="str">
        <f t="shared" si="82"/>
        <v xml:space="preserve"> </v>
      </c>
      <c r="O926" s="94">
        <f>IF(N926&gt;$N$2,1,IF(C926=C927,1*O927,C926*O927/VLOOKUP(N926,Moeda!A$3:D$99,4,1)))</f>
        <v>1</v>
      </c>
    </row>
    <row r="927" spans="1:15" ht="20.100000000000001" customHeight="1" x14ac:dyDescent="0.2">
      <c r="A927" s="95">
        <v>52232</v>
      </c>
      <c r="B927" s="100">
        <f>VLOOKUP($A927,[2]MENSAIS!$A$3:$G$1000,2,FALSE)</f>
        <v>0</v>
      </c>
      <c r="C927" s="101">
        <f>VLOOKUP($A927,[2]MENSAIS!$A$3:$G$1000,3,FALSE)</f>
        <v>1</v>
      </c>
      <c r="D927" s="100">
        <f>VLOOKUP($A927,[2]MENSAIS!$A$3:$G$1000,4,FALSE)</f>
        <v>1</v>
      </c>
      <c r="E927" s="101">
        <f>VLOOKUP($A927,[2]MENSAIS!$A$3:$G$1000,5,FALSE)</f>
        <v>1</v>
      </c>
      <c r="F927" s="96">
        <f>VLOOKUP(A927,[2]MENSAIS!$A$2:$F$999,6,FALSE)</f>
        <v>0</v>
      </c>
      <c r="G927" s="93">
        <f t="shared" si="85"/>
        <v>52232</v>
      </c>
      <c r="H927" s="89">
        <f>VLOOKUP($A927,[2]MENSAIS!$A$3:$M$1000,8,FALSE)</f>
        <v>0</v>
      </c>
      <c r="I927" s="90">
        <f>VLOOKUP($A927,[2]MENSAIS!$A$3:$M$1000,9,FALSE)</f>
        <v>0</v>
      </c>
      <c r="J927" s="58">
        <f t="shared" si="86"/>
        <v>242</v>
      </c>
      <c r="K927" s="94">
        <f t="shared" si="83"/>
        <v>0</v>
      </c>
      <c r="L927" s="94">
        <f t="shared" si="84"/>
        <v>0</v>
      </c>
      <c r="M927" s="92">
        <v>925</v>
      </c>
      <c r="N927" s="93" t="str">
        <f t="shared" si="82"/>
        <v xml:space="preserve"> </v>
      </c>
      <c r="O927" s="94">
        <f>IF(N927&gt;$N$2,1,IF(C927=C928,1*O928,C927*O928/VLOOKUP(N927,Moeda!A$3:D$99,4,1)))</f>
        <v>1</v>
      </c>
    </row>
    <row r="928" spans="1:15" ht="20.100000000000001" customHeight="1" x14ac:dyDescent="0.2">
      <c r="A928" s="95">
        <v>52263</v>
      </c>
      <c r="B928" s="100">
        <f>VLOOKUP($A928,[2]MENSAIS!$A$3:$G$1000,2,FALSE)</f>
        <v>0</v>
      </c>
      <c r="C928" s="101">
        <f>VLOOKUP($A928,[2]MENSAIS!$A$3:$G$1000,3,FALSE)</f>
        <v>1</v>
      </c>
      <c r="D928" s="100">
        <f>VLOOKUP($A928,[2]MENSAIS!$A$3:$G$1000,4,FALSE)</f>
        <v>1</v>
      </c>
      <c r="E928" s="101">
        <f>VLOOKUP($A928,[2]MENSAIS!$A$3:$G$1000,5,FALSE)</f>
        <v>1</v>
      </c>
      <c r="F928" s="96">
        <f>VLOOKUP(A928,[2]MENSAIS!$A$2:$F$999,6,FALSE)</f>
        <v>0</v>
      </c>
      <c r="G928" s="93">
        <f t="shared" si="85"/>
        <v>52263</v>
      </c>
      <c r="H928" s="89">
        <f>VLOOKUP($A928,[2]MENSAIS!$A$3:$M$1000,8,FALSE)</f>
        <v>0</v>
      </c>
      <c r="I928" s="90">
        <f>VLOOKUP($A928,[2]MENSAIS!$A$3:$M$1000,9,FALSE)</f>
        <v>0</v>
      </c>
      <c r="J928" s="58">
        <f t="shared" si="86"/>
        <v>243</v>
      </c>
      <c r="K928" s="94">
        <f t="shared" si="83"/>
        <v>0</v>
      </c>
      <c r="L928" s="94">
        <f t="shared" si="84"/>
        <v>0</v>
      </c>
      <c r="M928" s="92">
        <v>926</v>
      </c>
      <c r="N928" s="93" t="str">
        <f t="shared" si="82"/>
        <v xml:space="preserve"> </v>
      </c>
      <c r="O928" s="94">
        <f>IF(N928&gt;$N$2,1,IF(C928=C929,1*O929,C928*O929/VLOOKUP(N928,Moeda!A$3:D$99,4,1)))</f>
        <v>1</v>
      </c>
    </row>
    <row r="929" spans="1:15" ht="20.100000000000001" customHeight="1" x14ac:dyDescent="0.2">
      <c r="A929" s="95">
        <v>52291</v>
      </c>
      <c r="B929" s="100">
        <f>VLOOKUP($A929,[2]MENSAIS!$A$3:$G$1000,2,FALSE)</f>
        <v>0</v>
      </c>
      <c r="C929" s="101">
        <f>VLOOKUP($A929,[2]MENSAIS!$A$3:$G$1000,3,FALSE)</f>
        <v>1</v>
      </c>
      <c r="D929" s="100">
        <f>VLOOKUP($A929,[2]MENSAIS!$A$3:$G$1000,4,FALSE)</f>
        <v>1</v>
      </c>
      <c r="E929" s="101">
        <f>VLOOKUP($A929,[2]MENSAIS!$A$3:$G$1000,5,FALSE)</f>
        <v>1</v>
      </c>
      <c r="F929" s="96">
        <f>VLOOKUP(A929,[2]MENSAIS!$A$2:$F$999,6,FALSE)</f>
        <v>0</v>
      </c>
      <c r="G929" s="93">
        <f t="shared" si="85"/>
        <v>52291</v>
      </c>
      <c r="H929" s="89">
        <f>VLOOKUP($A929,[2]MENSAIS!$A$3:$M$1000,8,FALSE)</f>
        <v>0</v>
      </c>
      <c r="I929" s="90">
        <f>VLOOKUP($A929,[2]MENSAIS!$A$3:$M$1000,9,FALSE)</f>
        <v>0</v>
      </c>
      <c r="J929" s="58">
        <f t="shared" si="86"/>
        <v>244</v>
      </c>
      <c r="K929" s="94">
        <f t="shared" si="83"/>
        <v>0</v>
      </c>
      <c r="L929" s="94">
        <f t="shared" si="84"/>
        <v>0</v>
      </c>
      <c r="M929" s="92">
        <v>927</v>
      </c>
      <c r="N929" s="93" t="str">
        <f t="shared" si="82"/>
        <v xml:space="preserve"> </v>
      </c>
      <c r="O929" s="94">
        <f>IF(N929&gt;$N$2,1,IF(C929=C930,1*O930,C929*O930/VLOOKUP(N929,Moeda!A$3:D$99,4,1)))</f>
        <v>1</v>
      </c>
    </row>
    <row r="930" spans="1:15" ht="20.100000000000001" customHeight="1" x14ac:dyDescent="0.2">
      <c r="A930" s="95">
        <v>52322</v>
      </c>
      <c r="B930" s="100">
        <f>VLOOKUP($A930,[2]MENSAIS!$A$3:$G$1000,2,FALSE)</f>
        <v>0</v>
      </c>
      <c r="C930" s="101">
        <f>VLOOKUP($A930,[2]MENSAIS!$A$3:$G$1000,3,FALSE)</f>
        <v>1</v>
      </c>
      <c r="D930" s="100">
        <f>VLOOKUP($A930,[2]MENSAIS!$A$3:$G$1000,4,FALSE)</f>
        <v>1</v>
      </c>
      <c r="E930" s="101">
        <f>VLOOKUP($A930,[2]MENSAIS!$A$3:$G$1000,5,FALSE)</f>
        <v>1</v>
      </c>
      <c r="F930" s="96">
        <f>VLOOKUP(A930,[2]MENSAIS!$A$2:$F$999,6,FALSE)</f>
        <v>0</v>
      </c>
      <c r="G930" s="93">
        <f t="shared" si="85"/>
        <v>52322</v>
      </c>
      <c r="H930" s="89">
        <f>VLOOKUP($A930,[2]MENSAIS!$A$3:$M$1000,8,FALSE)</f>
        <v>0</v>
      </c>
      <c r="I930" s="90">
        <f>VLOOKUP($A930,[2]MENSAIS!$A$3:$M$1000,9,FALSE)</f>
        <v>0</v>
      </c>
      <c r="J930" s="58">
        <f t="shared" si="86"/>
        <v>245</v>
      </c>
      <c r="K930" s="94">
        <f t="shared" si="83"/>
        <v>0</v>
      </c>
      <c r="L930" s="94">
        <f t="shared" si="84"/>
        <v>0</v>
      </c>
      <c r="M930" s="92">
        <v>928</v>
      </c>
      <c r="N930" s="93" t="str">
        <f t="shared" si="82"/>
        <v xml:space="preserve"> </v>
      </c>
      <c r="O930" s="94">
        <f>IF(N930&gt;$N$2,1,IF(C930=C931,1*O931,C930*O931/VLOOKUP(N930,Moeda!A$3:D$99,4,1)))</f>
        <v>1</v>
      </c>
    </row>
    <row r="931" spans="1:15" ht="20.100000000000001" customHeight="1" x14ac:dyDescent="0.2">
      <c r="A931" s="95">
        <v>52352</v>
      </c>
      <c r="B931" s="100">
        <f>VLOOKUP($A931,[2]MENSAIS!$A$3:$G$1000,2,FALSE)</f>
        <v>0</v>
      </c>
      <c r="C931" s="101">
        <f>VLOOKUP($A931,[2]MENSAIS!$A$3:$G$1000,3,FALSE)</f>
        <v>1</v>
      </c>
      <c r="D931" s="100">
        <f>VLOOKUP($A931,[2]MENSAIS!$A$3:$G$1000,4,FALSE)</f>
        <v>1</v>
      </c>
      <c r="E931" s="101">
        <f>VLOOKUP($A931,[2]MENSAIS!$A$3:$G$1000,5,FALSE)</f>
        <v>1</v>
      </c>
      <c r="F931" s="96">
        <f>VLOOKUP(A931,[2]MENSAIS!$A$2:$F$999,6,FALSE)</f>
        <v>0</v>
      </c>
      <c r="G931" s="93">
        <f t="shared" si="85"/>
        <v>52352</v>
      </c>
      <c r="H931" s="89">
        <f>VLOOKUP($A931,[2]MENSAIS!$A$3:$M$1000,8,FALSE)</f>
        <v>0</v>
      </c>
      <c r="I931" s="90">
        <f>VLOOKUP($A931,[2]MENSAIS!$A$3:$M$1000,9,FALSE)</f>
        <v>0</v>
      </c>
      <c r="J931" s="58">
        <f t="shared" si="86"/>
        <v>246</v>
      </c>
      <c r="K931" s="94">
        <f t="shared" si="83"/>
        <v>0</v>
      </c>
      <c r="L931" s="94">
        <f t="shared" si="84"/>
        <v>0</v>
      </c>
      <c r="M931" s="92">
        <v>929</v>
      </c>
      <c r="N931" s="93" t="str">
        <f t="shared" si="82"/>
        <v xml:space="preserve"> </v>
      </c>
      <c r="O931" s="94">
        <f>IF(N931&gt;$N$2,1,IF(C931=C932,1*O932,C931*O932/VLOOKUP(N931,Moeda!A$3:D$99,4,1)))</f>
        <v>1</v>
      </c>
    </row>
    <row r="932" spans="1:15" ht="20.100000000000001" customHeight="1" x14ac:dyDescent="0.2">
      <c r="A932" s="95">
        <v>52383</v>
      </c>
      <c r="B932" s="100">
        <f>VLOOKUP($A932,[2]MENSAIS!$A$3:$G$1000,2,FALSE)</f>
        <v>0</v>
      </c>
      <c r="C932" s="101">
        <f>VLOOKUP($A932,[2]MENSAIS!$A$3:$G$1000,3,FALSE)</f>
        <v>1</v>
      </c>
      <c r="D932" s="100">
        <f>VLOOKUP($A932,[2]MENSAIS!$A$3:$G$1000,4,FALSE)</f>
        <v>1</v>
      </c>
      <c r="E932" s="101">
        <f>VLOOKUP($A932,[2]MENSAIS!$A$3:$G$1000,5,FALSE)</f>
        <v>1</v>
      </c>
      <c r="F932" s="96">
        <f>VLOOKUP(A932,[2]MENSAIS!$A$2:$F$999,6,FALSE)</f>
        <v>0</v>
      </c>
      <c r="G932" s="93">
        <f t="shared" si="85"/>
        <v>52383</v>
      </c>
      <c r="H932" s="89">
        <f>VLOOKUP($A932,[2]MENSAIS!$A$3:$M$1000,8,FALSE)</f>
        <v>0</v>
      </c>
      <c r="I932" s="90">
        <f>VLOOKUP($A932,[2]MENSAIS!$A$3:$M$1000,9,FALSE)</f>
        <v>0</v>
      </c>
      <c r="J932" s="58">
        <f t="shared" si="86"/>
        <v>247</v>
      </c>
      <c r="K932" s="94">
        <f t="shared" si="83"/>
        <v>0</v>
      </c>
      <c r="L932" s="94">
        <f t="shared" si="84"/>
        <v>0</v>
      </c>
      <c r="M932" s="92">
        <v>930</v>
      </c>
      <c r="N932" s="93" t="str">
        <f t="shared" si="82"/>
        <v xml:space="preserve"> </v>
      </c>
      <c r="O932" s="94">
        <f>IF(N932&gt;$N$2,1,IF(C932=C933,1*O933,C932*O933/VLOOKUP(N932,Moeda!A$3:D$99,4,1)))</f>
        <v>1</v>
      </c>
    </row>
    <row r="933" spans="1:15" ht="20.100000000000001" customHeight="1" x14ac:dyDescent="0.2">
      <c r="A933" s="95">
        <v>52413</v>
      </c>
      <c r="B933" s="100">
        <f>VLOOKUP($A933,[2]MENSAIS!$A$3:$G$1000,2,FALSE)</f>
        <v>0</v>
      </c>
      <c r="C933" s="101">
        <f>VLOOKUP($A933,[2]MENSAIS!$A$3:$G$1000,3,FALSE)</f>
        <v>1</v>
      </c>
      <c r="D933" s="100">
        <f>VLOOKUP($A933,[2]MENSAIS!$A$3:$G$1000,4,FALSE)</f>
        <v>1</v>
      </c>
      <c r="E933" s="101">
        <f>VLOOKUP($A933,[2]MENSAIS!$A$3:$G$1000,5,FALSE)</f>
        <v>1</v>
      </c>
      <c r="F933" s="96">
        <f>VLOOKUP(A933,[2]MENSAIS!$A$2:$F$999,6,FALSE)</f>
        <v>0</v>
      </c>
      <c r="G933" s="93">
        <f t="shared" si="85"/>
        <v>52413</v>
      </c>
      <c r="H933" s="89">
        <f>VLOOKUP($A933,[2]MENSAIS!$A$3:$M$1000,8,FALSE)</f>
        <v>0</v>
      </c>
      <c r="I933" s="90">
        <f>VLOOKUP($A933,[2]MENSAIS!$A$3:$M$1000,9,FALSE)</f>
        <v>0</v>
      </c>
      <c r="J933" s="58">
        <f t="shared" si="86"/>
        <v>248</v>
      </c>
      <c r="K933" s="94">
        <f t="shared" si="83"/>
        <v>0</v>
      </c>
      <c r="L933" s="94">
        <f t="shared" si="84"/>
        <v>0</v>
      </c>
      <c r="M933" s="92">
        <v>931</v>
      </c>
      <c r="N933" s="93" t="str">
        <f t="shared" si="82"/>
        <v xml:space="preserve"> </v>
      </c>
      <c r="O933" s="94">
        <f>IF(N933&gt;$N$2,1,IF(C933=C934,1*O934,C933*O934/VLOOKUP(N933,Moeda!A$3:D$99,4,1)))</f>
        <v>1</v>
      </c>
    </row>
    <row r="934" spans="1:15" ht="20.100000000000001" customHeight="1" x14ac:dyDescent="0.2">
      <c r="A934" s="95">
        <v>52444</v>
      </c>
      <c r="B934" s="100">
        <f>VLOOKUP($A934,[2]MENSAIS!$A$3:$G$1000,2,FALSE)</f>
        <v>0</v>
      </c>
      <c r="C934" s="101">
        <f>VLOOKUP($A934,[2]MENSAIS!$A$3:$G$1000,3,FALSE)</f>
        <v>1</v>
      </c>
      <c r="D934" s="100">
        <f>VLOOKUP($A934,[2]MENSAIS!$A$3:$G$1000,4,FALSE)</f>
        <v>1</v>
      </c>
      <c r="E934" s="101">
        <f>VLOOKUP($A934,[2]MENSAIS!$A$3:$G$1000,5,FALSE)</f>
        <v>1</v>
      </c>
      <c r="F934" s="96">
        <f>VLOOKUP(A934,[2]MENSAIS!$A$2:$F$999,6,FALSE)</f>
        <v>0</v>
      </c>
      <c r="G934" s="93">
        <f t="shared" si="85"/>
        <v>52444</v>
      </c>
      <c r="H934" s="89">
        <f>VLOOKUP($A934,[2]MENSAIS!$A$3:$M$1000,8,FALSE)</f>
        <v>0</v>
      </c>
      <c r="I934" s="90">
        <f>VLOOKUP($A934,[2]MENSAIS!$A$3:$M$1000,9,FALSE)</f>
        <v>0</v>
      </c>
      <c r="J934" s="58">
        <f t="shared" si="86"/>
        <v>249</v>
      </c>
      <c r="K934" s="94">
        <f t="shared" si="83"/>
        <v>0</v>
      </c>
      <c r="L934" s="94">
        <f t="shared" si="84"/>
        <v>0</v>
      </c>
      <c r="M934" s="92">
        <v>932</v>
      </c>
      <c r="N934" s="93" t="str">
        <f t="shared" si="82"/>
        <v xml:space="preserve"> </v>
      </c>
      <c r="O934" s="94">
        <f>IF(N934&gt;$N$2,1,IF(C934=C935,1*O935,C934*O935/VLOOKUP(N934,Moeda!A$3:D$99,4,1)))</f>
        <v>1</v>
      </c>
    </row>
    <row r="935" spans="1:15" ht="20.100000000000001" customHeight="1" x14ac:dyDescent="0.2">
      <c r="A935" s="95">
        <v>52475</v>
      </c>
      <c r="B935" s="100">
        <f>VLOOKUP($A935,[2]MENSAIS!$A$3:$G$1000,2,FALSE)</f>
        <v>0</v>
      </c>
      <c r="C935" s="101">
        <f>VLOOKUP($A935,[2]MENSAIS!$A$3:$G$1000,3,FALSE)</f>
        <v>1</v>
      </c>
      <c r="D935" s="100">
        <f>VLOOKUP($A935,[2]MENSAIS!$A$3:$G$1000,4,FALSE)</f>
        <v>1</v>
      </c>
      <c r="E935" s="101">
        <f>VLOOKUP($A935,[2]MENSAIS!$A$3:$G$1000,5,FALSE)</f>
        <v>1</v>
      </c>
      <c r="F935" s="96">
        <f>VLOOKUP(A935,[2]MENSAIS!$A$2:$F$999,6,FALSE)</f>
        <v>0</v>
      </c>
      <c r="G935" s="93">
        <f t="shared" si="85"/>
        <v>52475</v>
      </c>
      <c r="H935" s="89">
        <f>VLOOKUP($A935,[2]MENSAIS!$A$3:$M$1000,8,FALSE)</f>
        <v>0</v>
      </c>
      <c r="I935" s="90">
        <f>VLOOKUP($A935,[2]MENSAIS!$A$3:$M$1000,9,FALSE)</f>
        <v>0</v>
      </c>
      <c r="J935" s="58">
        <f t="shared" si="86"/>
        <v>250</v>
      </c>
      <c r="K935" s="94">
        <f t="shared" si="83"/>
        <v>0</v>
      </c>
      <c r="L935" s="94">
        <f t="shared" si="84"/>
        <v>0</v>
      </c>
      <c r="M935" s="92">
        <v>933</v>
      </c>
      <c r="N935" s="93" t="str">
        <f t="shared" si="82"/>
        <v xml:space="preserve"> </v>
      </c>
      <c r="O935" s="94">
        <f>IF(N935&gt;$N$2,1,IF(C935=C936,1*O936,C935*O936/VLOOKUP(N935,Moeda!A$3:D$99,4,1)))</f>
        <v>1</v>
      </c>
    </row>
    <row r="936" spans="1:15" ht="20.100000000000001" customHeight="1" x14ac:dyDescent="0.2">
      <c r="A936" s="95">
        <v>52505</v>
      </c>
      <c r="B936" s="100">
        <f>VLOOKUP($A936,[2]MENSAIS!$A$3:$G$1000,2,FALSE)</f>
        <v>0</v>
      </c>
      <c r="C936" s="101">
        <f>VLOOKUP($A936,[2]MENSAIS!$A$3:$G$1000,3,FALSE)</f>
        <v>1</v>
      </c>
      <c r="D936" s="100">
        <f>VLOOKUP($A936,[2]MENSAIS!$A$3:$G$1000,4,FALSE)</f>
        <v>1</v>
      </c>
      <c r="E936" s="101">
        <f>VLOOKUP($A936,[2]MENSAIS!$A$3:$G$1000,5,FALSE)</f>
        <v>1</v>
      </c>
      <c r="F936" s="96">
        <f>VLOOKUP(A936,[2]MENSAIS!$A$2:$F$999,6,FALSE)</f>
        <v>0</v>
      </c>
      <c r="G936" s="93">
        <f t="shared" si="85"/>
        <v>52505</v>
      </c>
      <c r="H936" s="89">
        <f>VLOOKUP($A936,[2]MENSAIS!$A$3:$M$1000,8,FALSE)</f>
        <v>0</v>
      </c>
      <c r="I936" s="90">
        <f>VLOOKUP($A936,[2]MENSAIS!$A$3:$M$1000,9,FALSE)</f>
        <v>0</v>
      </c>
      <c r="J936" s="58">
        <f t="shared" si="86"/>
        <v>251</v>
      </c>
      <c r="K936" s="94">
        <f t="shared" si="83"/>
        <v>0</v>
      </c>
      <c r="L936" s="94">
        <f t="shared" si="84"/>
        <v>0</v>
      </c>
      <c r="M936" s="92">
        <v>934</v>
      </c>
      <c r="N936" s="93" t="str">
        <f t="shared" si="82"/>
        <v xml:space="preserve"> </v>
      </c>
      <c r="O936" s="94">
        <f>IF(N936&gt;$N$2,1,IF(C936=C937,1*O937,C936*O937/VLOOKUP(N936,Moeda!A$3:D$99,4,1)))</f>
        <v>1</v>
      </c>
    </row>
    <row r="937" spans="1:15" ht="20.100000000000001" customHeight="1" x14ac:dyDescent="0.2">
      <c r="A937" s="95">
        <v>52536</v>
      </c>
      <c r="B937" s="100">
        <f>VLOOKUP($A937,[2]MENSAIS!$A$3:$G$1000,2,FALSE)</f>
        <v>0</v>
      </c>
      <c r="C937" s="101">
        <f>VLOOKUP($A937,[2]MENSAIS!$A$3:$G$1000,3,FALSE)</f>
        <v>1</v>
      </c>
      <c r="D937" s="100">
        <f>VLOOKUP($A937,[2]MENSAIS!$A$3:$G$1000,4,FALSE)</f>
        <v>1</v>
      </c>
      <c r="E937" s="101">
        <f>VLOOKUP($A937,[2]MENSAIS!$A$3:$G$1000,5,FALSE)</f>
        <v>1</v>
      </c>
      <c r="F937" s="96">
        <f>VLOOKUP(A937,[2]MENSAIS!$A$2:$F$999,6,FALSE)</f>
        <v>0</v>
      </c>
      <c r="G937" s="93">
        <f t="shared" si="85"/>
        <v>52536</v>
      </c>
      <c r="H937" s="89">
        <f>VLOOKUP($A937,[2]MENSAIS!$A$3:$M$1000,8,FALSE)</f>
        <v>0</v>
      </c>
      <c r="I937" s="90">
        <f>VLOOKUP($A937,[2]MENSAIS!$A$3:$M$1000,9,FALSE)</f>
        <v>0</v>
      </c>
      <c r="J937" s="58">
        <f t="shared" si="86"/>
        <v>252</v>
      </c>
      <c r="K937" s="94">
        <f t="shared" si="83"/>
        <v>0</v>
      </c>
      <c r="L937" s="94">
        <f t="shared" si="84"/>
        <v>0</v>
      </c>
      <c r="M937" s="92">
        <v>935</v>
      </c>
      <c r="N937" s="93" t="str">
        <f t="shared" si="82"/>
        <v xml:space="preserve"> </v>
      </c>
      <c r="O937" s="94">
        <f>IF(N937&gt;$N$2,1,IF(C937=C938,1*O938,C937*O938/VLOOKUP(N937,Moeda!A$3:D$99,4,1)))</f>
        <v>1</v>
      </c>
    </row>
    <row r="938" spans="1:15" ht="20.100000000000001" customHeight="1" x14ac:dyDescent="0.2">
      <c r="A938" s="95">
        <v>52566</v>
      </c>
      <c r="B938" s="100">
        <f>VLOOKUP($A938,[2]MENSAIS!$A$3:$G$1000,2,FALSE)</f>
        <v>0</v>
      </c>
      <c r="C938" s="101">
        <f>VLOOKUP($A938,[2]MENSAIS!$A$3:$G$1000,3,FALSE)</f>
        <v>1</v>
      </c>
      <c r="D938" s="100">
        <f>VLOOKUP($A938,[2]MENSAIS!$A$3:$G$1000,4,FALSE)</f>
        <v>1</v>
      </c>
      <c r="E938" s="101">
        <f>VLOOKUP($A938,[2]MENSAIS!$A$3:$G$1000,5,FALSE)</f>
        <v>1</v>
      </c>
      <c r="F938" s="96">
        <f>VLOOKUP(A938,[2]MENSAIS!$A$2:$F$999,6,FALSE)</f>
        <v>0</v>
      </c>
      <c r="G938" s="93">
        <f t="shared" si="85"/>
        <v>52566</v>
      </c>
      <c r="H938" s="89">
        <f>VLOOKUP($A938,[2]MENSAIS!$A$3:$M$1000,8,FALSE)</f>
        <v>0</v>
      </c>
      <c r="I938" s="90">
        <f>VLOOKUP($A938,[2]MENSAIS!$A$3:$M$1000,9,FALSE)</f>
        <v>0</v>
      </c>
      <c r="J938" s="58">
        <f t="shared" si="86"/>
        <v>253</v>
      </c>
      <c r="K938" s="94">
        <f t="shared" si="83"/>
        <v>0</v>
      </c>
      <c r="L938" s="94">
        <f t="shared" si="84"/>
        <v>0</v>
      </c>
      <c r="M938" s="92">
        <v>936</v>
      </c>
      <c r="N938" s="93" t="str">
        <f t="shared" ref="N938:N999" si="87">IF(G938&gt;$H$1," ",G938)</f>
        <v xml:space="preserve"> </v>
      </c>
      <c r="O938" s="94">
        <f>IF(N938&gt;$N$2,1,IF(C938=C939,1*O939,C938*O939/VLOOKUP(N938,Moeda!A$3:D$99,4,1)))</f>
        <v>1</v>
      </c>
    </row>
    <row r="939" spans="1:15" ht="20.100000000000001" customHeight="1" x14ac:dyDescent="0.2">
      <c r="A939" s="95">
        <v>52597</v>
      </c>
      <c r="B939" s="100">
        <f>VLOOKUP($A939,[2]MENSAIS!$A$3:$G$1000,2,FALSE)</f>
        <v>0</v>
      </c>
      <c r="C939" s="101">
        <f>VLOOKUP($A939,[2]MENSAIS!$A$3:$G$1000,3,FALSE)</f>
        <v>1</v>
      </c>
      <c r="D939" s="100">
        <f>VLOOKUP($A939,[2]MENSAIS!$A$3:$G$1000,4,FALSE)</f>
        <v>1</v>
      </c>
      <c r="E939" s="101">
        <f>VLOOKUP($A939,[2]MENSAIS!$A$3:$G$1000,5,FALSE)</f>
        <v>1</v>
      </c>
      <c r="F939" s="96">
        <f>VLOOKUP(A939,[2]MENSAIS!$A$2:$F$999,6,FALSE)</f>
        <v>0</v>
      </c>
      <c r="G939" s="93">
        <f t="shared" si="85"/>
        <v>52597</v>
      </c>
      <c r="H939" s="89">
        <f>VLOOKUP($A939,[2]MENSAIS!$A$3:$M$1000,8,FALSE)</f>
        <v>0</v>
      </c>
      <c r="I939" s="90">
        <f>VLOOKUP($A939,[2]MENSAIS!$A$3:$M$1000,9,FALSE)</f>
        <v>0</v>
      </c>
      <c r="J939" s="58">
        <f t="shared" si="86"/>
        <v>254</v>
      </c>
      <c r="K939" s="94">
        <f t="shared" ref="K939:K999" si="88">D939-1</f>
        <v>0</v>
      </c>
      <c r="L939" s="94">
        <f t="shared" ref="L939:L999" si="89">PRODUCT(C928:C939)-1</f>
        <v>0</v>
      </c>
      <c r="M939" s="92">
        <v>937</v>
      </c>
      <c r="N939" s="93" t="str">
        <f t="shared" si="87"/>
        <v xml:space="preserve"> </v>
      </c>
      <c r="O939" s="94">
        <f>IF(N939&gt;$N$2,1,IF(C939=C940,1*O940,C939*O940/VLOOKUP(N939,Moeda!A$3:D$99,4,1)))</f>
        <v>1</v>
      </c>
    </row>
    <row r="940" spans="1:15" ht="20.100000000000001" customHeight="1" x14ac:dyDescent="0.2">
      <c r="A940" s="95">
        <v>52628</v>
      </c>
      <c r="B940" s="100">
        <f>VLOOKUP($A940,[2]MENSAIS!$A$3:$G$1000,2,FALSE)</f>
        <v>0</v>
      </c>
      <c r="C940" s="101">
        <f>VLOOKUP($A940,[2]MENSAIS!$A$3:$G$1000,3,FALSE)</f>
        <v>1</v>
      </c>
      <c r="D940" s="100">
        <f>VLOOKUP($A940,[2]MENSAIS!$A$3:$G$1000,4,FALSE)</f>
        <v>1</v>
      </c>
      <c r="E940" s="101">
        <f>VLOOKUP($A940,[2]MENSAIS!$A$3:$G$1000,5,FALSE)</f>
        <v>1</v>
      </c>
      <c r="F940" s="96">
        <f>VLOOKUP(A940,[2]MENSAIS!$A$2:$F$999,6,FALSE)</f>
        <v>0</v>
      </c>
      <c r="G940" s="93">
        <f t="shared" si="85"/>
        <v>52628</v>
      </c>
      <c r="H940" s="89">
        <f>VLOOKUP($A940,[2]MENSAIS!$A$3:$M$1000,8,FALSE)</f>
        <v>0</v>
      </c>
      <c r="I940" s="90">
        <f>VLOOKUP($A940,[2]MENSAIS!$A$3:$M$1000,9,FALSE)</f>
        <v>0</v>
      </c>
      <c r="J940" s="58">
        <f t="shared" si="86"/>
        <v>255</v>
      </c>
      <c r="K940" s="94">
        <f t="shared" si="88"/>
        <v>0</v>
      </c>
      <c r="L940" s="94">
        <f t="shared" si="89"/>
        <v>0</v>
      </c>
      <c r="M940" s="92">
        <v>938</v>
      </c>
      <c r="N940" s="93" t="str">
        <f t="shared" si="87"/>
        <v xml:space="preserve"> </v>
      </c>
      <c r="O940" s="94">
        <f>IF(N940&gt;$N$2,1,IF(C940=C941,1*O941,C940*O941/VLOOKUP(N940,Moeda!A$3:D$99,4,1)))</f>
        <v>1</v>
      </c>
    </row>
    <row r="941" spans="1:15" ht="20.100000000000001" customHeight="1" x14ac:dyDescent="0.2">
      <c r="A941" s="95">
        <v>52657</v>
      </c>
      <c r="B941" s="100">
        <f>VLOOKUP($A941,[2]MENSAIS!$A$3:$G$1000,2,FALSE)</f>
        <v>0</v>
      </c>
      <c r="C941" s="101">
        <f>VLOOKUP($A941,[2]MENSAIS!$A$3:$G$1000,3,FALSE)</f>
        <v>1</v>
      </c>
      <c r="D941" s="100">
        <f>VLOOKUP($A941,[2]MENSAIS!$A$3:$G$1000,4,FALSE)</f>
        <v>1</v>
      </c>
      <c r="E941" s="101">
        <f>VLOOKUP($A941,[2]MENSAIS!$A$3:$G$1000,5,FALSE)</f>
        <v>1</v>
      </c>
      <c r="F941" s="96">
        <f>VLOOKUP(A941,[2]MENSAIS!$A$2:$F$999,6,FALSE)</f>
        <v>0</v>
      </c>
      <c r="G941" s="93">
        <f t="shared" si="85"/>
        <v>52657</v>
      </c>
      <c r="H941" s="89">
        <f>VLOOKUP($A941,[2]MENSAIS!$A$3:$M$1000,8,FALSE)</f>
        <v>0</v>
      </c>
      <c r="I941" s="90">
        <f>VLOOKUP($A941,[2]MENSAIS!$A$3:$M$1000,9,FALSE)</f>
        <v>0</v>
      </c>
      <c r="J941" s="58">
        <f t="shared" si="86"/>
        <v>256</v>
      </c>
      <c r="K941" s="94">
        <f t="shared" si="88"/>
        <v>0</v>
      </c>
      <c r="L941" s="94">
        <f t="shared" si="89"/>
        <v>0</v>
      </c>
      <c r="M941" s="92">
        <v>939</v>
      </c>
      <c r="N941" s="93" t="str">
        <f t="shared" si="87"/>
        <v xml:space="preserve"> </v>
      </c>
      <c r="O941" s="94">
        <f>IF(N941&gt;$N$2,1,IF(C941=C942,1*O942,C941*O942/VLOOKUP(N941,Moeda!A$3:D$99,4,1)))</f>
        <v>1</v>
      </c>
    </row>
    <row r="942" spans="1:15" ht="20.100000000000001" customHeight="1" x14ac:dyDescent="0.2">
      <c r="A942" s="95">
        <v>52688</v>
      </c>
      <c r="B942" s="100">
        <f>VLOOKUP($A942,[2]MENSAIS!$A$3:$G$1000,2,FALSE)</f>
        <v>0</v>
      </c>
      <c r="C942" s="101">
        <f>VLOOKUP($A942,[2]MENSAIS!$A$3:$G$1000,3,FALSE)</f>
        <v>1</v>
      </c>
      <c r="D942" s="100">
        <f>VLOOKUP($A942,[2]MENSAIS!$A$3:$G$1000,4,FALSE)</f>
        <v>1</v>
      </c>
      <c r="E942" s="101">
        <f>VLOOKUP($A942,[2]MENSAIS!$A$3:$G$1000,5,FALSE)</f>
        <v>1</v>
      </c>
      <c r="F942" s="96">
        <f>VLOOKUP(A942,[2]MENSAIS!$A$2:$F$999,6,FALSE)</f>
        <v>0</v>
      </c>
      <c r="G942" s="93">
        <f t="shared" si="85"/>
        <v>52688</v>
      </c>
      <c r="H942" s="89">
        <f>VLOOKUP($A942,[2]MENSAIS!$A$3:$M$1000,8,FALSE)</f>
        <v>0</v>
      </c>
      <c r="I942" s="90">
        <f>VLOOKUP($A942,[2]MENSAIS!$A$3:$M$1000,9,FALSE)</f>
        <v>0</v>
      </c>
      <c r="J942" s="58">
        <f t="shared" si="86"/>
        <v>257</v>
      </c>
      <c r="K942" s="94">
        <f t="shared" si="88"/>
        <v>0</v>
      </c>
      <c r="L942" s="94">
        <f t="shared" si="89"/>
        <v>0</v>
      </c>
      <c r="M942" s="92">
        <v>940</v>
      </c>
      <c r="N942" s="93" t="str">
        <f t="shared" si="87"/>
        <v xml:space="preserve"> </v>
      </c>
      <c r="O942" s="94">
        <f>IF(N942&gt;$N$2,1,IF(C942=C943,1*O943,C942*O943/VLOOKUP(N942,Moeda!A$3:D$99,4,1)))</f>
        <v>1</v>
      </c>
    </row>
    <row r="943" spans="1:15" ht="20.100000000000001" customHeight="1" x14ac:dyDescent="0.2">
      <c r="A943" s="95">
        <v>52718</v>
      </c>
      <c r="B943" s="100">
        <f>VLOOKUP($A943,[2]MENSAIS!$A$3:$G$1000,2,FALSE)</f>
        <v>0</v>
      </c>
      <c r="C943" s="101">
        <f>VLOOKUP($A943,[2]MENSAIS!$A$3:$G$1000,3,FALSE)</f>
        <v>1</v>
      </c>
      <c r="D943" s="100">
        <f>VLOOKUP($A943,[2]MENSAIS!$A$3:$G$1000,4,FALSE)</f>
        <v>1</v>
      </c>
      <c r="E943" s="101">
        <f>VLOOKUP($A943,[2]MENSAIS!$A$3:$G$1000,5,FALSE)</f>
        <v>1</v>
      </c>
      <c r="F943" s="96">
        <f>VLOOKUP(A943,[2]MENSAIS!$A$2:$F$999,6,FALSE)</f>
        <v>0</v>
      </c>
      <c r="G943" s="93">
        <f t="shared" si="85"/>
        <v>52718</v>
      </c>
      <c r="H943" s="89">
        <f>VLOOKUP($A943,[2]MENSAIS!$A$3:$M$1000,8,FALSE)</f>
        <v>0</v>
      </c>
      <c r="I943" s="90">
        <f>VLOOKUP($A943,[2]MENSAIS!$A$3:$M$1000,9,FALSE)</f>
        <v>0</v>
      </c>
      <c r="J943" s="58">
        <f t="shared" si="86"/>
        <v>258</v>
      </c>
      <c r="K943" s="94">
        <f t="shared" si="88"/>
        <v>0</v>
      </c>
      <c r="L943" s="94">
        <f t="shared" si="89"/>
        <v>0</v>
      </c>
      <c r="M943" s="92">
        <v>941</v>
      </c>
      <c r="N943" s="93" t="str">
        <f t="shared" si="87"/>
        <v xml:space="preserve"> </v>
      </c>
      <c r="O943" s="94">
        <f>IF(N943&gt;$N$2,1,IF(C943=C944,1*O944,C943*O944/VLOOKUP(N943,Moeda!A$3:D$99,4,1)))</f>
        <v>1</v>
      </c>
    </row>
    <row r="944" spans="1:15" ht="20.100000000000001" customHeight="1" x14ac:dyDescent="0.2">
      <c r="A944" s="95">
        <v>52749</v>
      </c>
      <c r="B944" s="100">
        <f>VLOOKUP($A944,[2]MENSAIS!$A$3:$G$1000,2,FALSE)</f>
        <v>0</v>
      </c>
      <c r="C944" s="101">
        <f>VLOOKUP($A944,[2]MENSAIS!$A$3:$G$1000,3,FALSE)</f>
        <v>1</v>
      </c>
      <c r="D944" s="100">
        <f>VLOOKUP($A944,[2]MENSAIS!$A$3:$G$1000,4,FALSE)</f>
        <v>1</v>
      </c>
      <c r="E944" s="101">
        <f>VLOOKUP($A944,[2]MENSAIS!$A$3:$G$1000,5,FALSE)</f>
        <v>1</v>
      </c>
      <c r="F944" s="96">
        <f>VLOOKUP(A944,[2]MENSAIS!$A$2:$F$999,6,FALSE)</f>
        <v>0</v>
      </c>
      <c r="G944" s="93">
        <f t="shared" si="85"/>
        <v>52749</v>
      </c>
      <c r="H944" s="89">
        <f>VLOOKUP($A944,[2]MENSAIS!$A$3:$M$1000,8,FALSE)</f>
        <v>0</v>
      </c>
      <c r="I944" s="90">
        <f>VLOOKUP($A944,[2]MENSAIS!$A$3:$M$1000,9,FALSE)</f>
        <v>0</v>
      </c>
      <c r="J944" s="58">
        <f t="shared" si="86"/>
        <v>259</v>
      </c>
      <c r="K944" s="94">
        <f t="shared" si="88"/>
        <v>0</v>
      </c>
      <c r="L944" s="94">
        <f t="shared" si="89"/>
        <v>0</v>
      </c>
      <c r="M944" s="92">
        <v>942</v>
      </c>
      <c r="N944" s="93" t="str">
        <f t="shared" si="87"/>
        <v xml:space="preserve"> </v>
      </c>
      <c r="O944" s="94">
        <f>IF(N944&gt;$N$2,1,IF(C944=C945,1*O945,C944*O945/VLOOKUP(N944,Moeda!A$3:D$99,4,1)))</f>
        <v>1</v>
      </c>
    </row>
    <row r="945" spans="1:15" ht="20.100000000000001" customHeight="1" x14ac:dyDescent="0.2">
      <c r="A945" s="95">
        <v>52779</v>
      </c>
      <c r="B945" s="100">
        <f>VLOOKUP($A945,[2]MENSAIS!$A$3:$G$1000,2,FALSE)</f>
        <v>0</v>
      </c>
      <c r="C945" s="101">
        <f>VLOOKUP($A945,[2]MENSAIS!$A$3:$G$1000,3,FALSE)</f>
        <v>1</v>
      </c>
      <c r="D945" s="100">
        <f>VLOOKUP($A945,[2]MENSAIS!$A$3:$G$1000,4,FALSE)</f>
        <v>1</v>
      </c>
      <c r="E945" s="101">
        <f>VLOOKUP($A945,[2]MENSAIS!$A$3:$G$1000,5,FALSE)</f>
        <v>1</v>
      </c>
      <c r="F945" s="96">
        <f>VLOOKUP(A945,[2]MENSAIS!$A$2:$F$999,6,FALSE)</f>
        <v>0</v>
      </c>
      <c r="G945" s="93">
        <f t="shared" si="85"/>
        <v>52779</v>
      </c>
      <c r="H945" s="89">
        <f>VLOOKUP($A945,[2]MENSAIS!$A$3:$M$1000,8,FALSE)</f>
        <v>0</v>
      </c>
      <c r="I945" s="90">
        <f>VLOOKUP($A945,[2]MENSAIS!$A$3:$M$1000,9,FALSE)</f>
        <v>0</v>
      </c>
      <c r="J945" s="58">
        <f t="shared" si="86"/>
        <v>260</v>
      </c>
      <c r="K945" s="94">
        <f t="shared" si="88"/>
        <v>0</v>
      </c>
      <c r="L945" s="94">
        <f t="shared" si="89"/>
        <v>0</v>
      </c>
      <c r="M945" s="92">
        <v>943</v>
      </c>
      <c r="N945" s="93" t="str">
        <f t="shared" si="87"/>
        <v xml:space="preserve"> </v>
      </c>
      <c r="O945" s="94">
        <f>IF(N945&gt;$N$2,1,IF(C945=C946,1*O946,C945*O946/VLOOKUP(N945,Moeda!A$3:D$99,4,1)))</f>
        <v>1</v>
      </c>
    </row>
    <row r="946" spans="1:15" ht="20.100000000000001" customHeight="1" x14ac:dyDescent="0.2">
      <c r="A946" s="95">
        <v>52810</v>
      </c>
      <c r="B946" s="100">
        <f>VLOOKUP($A946,[2]MENSAIS!$A$3:$G$1000,2,FALSE)</f>
        <v>0</v>
      </c>
      <c r="C946" s="101">
        <f>VLOOKUP($A946,[2]MENSAIS!$A$3:$G$1000,3,FALSE)</f>
        <v>1</v>
      </c>
      <c r="D946" s="100">
        <f>VLOOKUP($A946,[2]MENSAIS!$A$3:$G$1000,4,FALSE)</f>
        <v>1</v>
      </c>
      <c r="E946" s="101">
        <f>VLOOKUP($A946,[2]MENSAIS!$A$3:$G$1000,5,FALSE)</f>
        <v>1</v>
      </c>
      <c r="F946" s="96">
        <f>VLOOKUP(A946,[2]MENSAIS!$A$2:$F$999,6,FALSE)</f>
        <v>0</v>
      </c>
      <c r="G946" s="93">
        <f t="shared" si="85"/>
        <v>52810</v>
      </c>
      <c r="H946" s="89">
        <f>VLOOKUP($A946,[2]MENSAIS!$A$3:$M$1000,8,FALSE)</f>
        <v>0</v>
      </c>
      <c r="I946" s="90">
        <f>VLOOKUP($A946,[2]MENSAIS!$A$3:$M$1000,9,FALSE)</f>
        <v>0</v>
      </c>
      <c r="J946" s="58">
        <f t="shared" si="86"/>
        <v>261</v>
      </c>
      <c r="K946" s="94">
        <f t="shared" si="88"/>
        <v>0</v>
      </c>
      <c r="L946" s="94">
        <f t="shared" si="89"/>
        <v>0</v>
      </c>
      <c r="M946" s="92">
        <v>944</v>
      </c>
      <c r="N946" s="93" t="str">
        <f t="shared" si="87"/>
        <v xml:space="preserve"> </v>
      </c>
      <c r="O946" s="94">
        <f>IF(N946&gt;$N$2,1,IF(C946=C947,1*O947,C946*O947/VLOOKUP(N946,Moeda!A$3:D$99,4,1)))</f>
        <v>1</v>
      </c>
    </row>
    <row r="947" spans="1:15" ht="20.100000000000001" customHeight="1" x14ac:dyDescent="0.2">
      <c r="A947" s="95">
        <v>52841</v>
      </c>
      <c r="B947" s="100">
        <f>VLOOKUP($A947,[2]MENSAIS!$A$3:$G$1000,2,FALSE)</f>
        <v>0</v>
      </c>
      <c r="C947" s="101">
        <f>VLOOKUP($A947,[2]MENSAIS!$A$3:$G$1000,3,FALSE)</f>
        <v>1</v>
      </c>
      <c r="D947" s="100">
        <f>VLOOKUP($A947,[2]MENSAIS!$A$3:$G$1000,4,FALSE)</f>
        <v>1</v>
      </c>
      <c r="E947" s="101">
        <f>VLOOKUP($A947,[2]MENSAIS!$A$3:$G$1000,5,FALSE)</f>
        <v>1</v>
      </c>
      <c r="F947" s="96">
        <f>VLOOKUP(A947,[2]MENSAIS!$A$2:$F$999,6,FALSE)</f>
        <v>0</v>
      </c>
      <c r="G947" s="93">
        <f t="shared" si="85"/>
        <v>52841</v>
      </c>
      <c r="H947" s="89">
        <f>VLOOKUP($A947,[2]MENSAIS!$A$3:$M$1000,8,FALSE)</f>
        <v>0</v>
      </c>
      <c r="I947" s="90">
        <f>VLOOKUP($A947,[2]MENSAIS!$A$3:$M$1000,9,FALSE)</f>
        <v>0</v>
      </c>
      <c r="J947" s="58">
        <f t="shared" si="86"/>
        <v>262</v>
      </c>
      <c r="K947" s="94">
        <f t="shared" si="88"/>
        <v>0</v>
      </c>
      <c r="L947" s="94">
        <f t="shared" si="89"/>
        <v>0</v>
      </c>
      <c r="M947" s="92">
        <v>945</v>
      </c>
      <c r="N947" s="93" t="str">
        <f t="shared" si="87"/>
        <v xml:space="preserve"> </v>
      </c>
      <c r="O947" s="94">
        <f>IF(N947&gt;$N$2,1,IF(C947=C948,1*O948,C947*O948/VLOOKUP(N947,Moeda!A$3:D$99,4,1)))</f>
        <v>1</v>
      </c>
    </row>
    <row r="948" spans="1:15" ht="20.100000000000001" customHeight="1" x14ac:dyDescent="0.2">
      <c r="A948" s="95">
        <v>52871</v>
      </c>
      <c r="B948" s="100">
        <f>VLOOKUP($A948,[2]MENSAIS!$A$3:$G$1000,2,FALSE)</f>
        <v>0</v>
      </c>
      <c r="C948" s="101">
        <f>VLOOKUP($A948,[2]MENSAIS!$A$3:$G$1000,3,FALSE)</f>
        <v>1</v>
      </c>
      <c r="D948" s="100">
        <f>VLOOKUP($A948,[2]MENSAIS!$A$3:$G$1000,4,FALSE)</f>
        <v>1</v>
      </c>
      <c r="E948" s="101">
        <f>VLOOKUP($A948,[2]MENSAIS!$A$3:$G$1000,5,FALSE)</f>
        <v>1</v>
      </c>
      <c r="F948" s="96">
        <f>VLOOKUP(A948,[2]MENSAIS!$A$2:$F$999,6,FALSE)</f>
        <v>0</v>
      </c>
      <c r="G948" s="93">
        <f t="shared" si="85"/>
        <v>52871</v>
      </c>
      <c r="H948" s="89">
        <f>VLOOKUP($A948,[2]MENSAIS!$A$3:$M$1000,8,FALSE)</f>
        <v>0</v>
      </c>
      <c r="I948" s="90">
        <f>VLOOKUP($A948,[2]MENSAIS!$A$3:$M$1000,9,FALSE)</f>
        <v>0</v>
      </c>
      <c r="J948" s="58">
        <f t="shared" si="86"/>
        <v>263</v>
      </c>
      <c r="K948" s="94">
        <f t="shared" si="88"/>
        <v>0</v>
      </c>
      <c r="L948" s="94">
        <f t="shared" si="89"/>
        <v>0</v>
      </c>
      <c r="M948" s="92">
        <v>946</v>
      </c>
      <c r="N948" s="93" t="str">
        <f t="shared" si="87"/>
        <v xml:space="preserve"> </v>
      </c>
      <c r="O948" s="94">
        <f>IF(N948&gt;$N$2,1,IF(C948=C949,1*O949,C948*O949/VLOOKUP(N948,Moeda!A$3:D$99,4,1)))</f>
        <v>1</v>
      </c>
    </row>
    <row r="949" spans="1:15" ht="20.100000000000001" customHeight="1" x14ac:dyDescent="0.2">
      <c r="A949" s="95">
        <v>52902</v>
      </c>
      <c r="B949" s="100">
        <f>VLOOKUP($A949,[2]MENSAIS!$A$3:$G$1000,2,FALSE)</f>
        <v>0</v>
      </c>
      <c r="C949" s="101">
        <f>VLOOKUP($A949,[2]MENSAIS!$A$3:$G$1000,3,FALSE)</f>
        <v>1</v>
      </c>
      <c r="D949" s="100">
        <f>VLOOKUP($A949,[2]MENSAIS!$A$3:$G$1000,4,FALSE)</f>
        <v>1</v>
      </c>
      <c r="E949" s="101">
        <f>VLOOKUP($A949,[2]MENSAIS!$A$3:$G$1000,5,FALSE)</f>
        <v>1</v>
      </c>
      <c r="F949" s="96">
        <f>VLOOKUP(A949,[2]MENSAIS!$A$2:$F$999,6,FALSE)</f>
        <v>0</v>
      </c>
      <c r="G949" s="93">
        <f t="shared" si="85"/>
        <v>52902</v>
      </c>
      <c r="H949" s="89">
        <f>VLOOKUP($A949,[2]MENSAIS!$A$3:$M$1000,8,FALSE)</f>
        <v>0</v>
      </c>
      <c r="I949" s="90">
        <f>VLOOKUP($A949,[2]MENSAIS!$A$3:$M$1000,9,FALSE)</f>
        <v>0</v>
      </c>
      <c r="J949" s="58">
        <f t="shared" si="86"/>
        <v>264</v>
      </c>
      <c r="K949" s="94">
        <f t="shared" si="88"/>
        <v>0</v>
      </c>
      <c r="L949" s="94">
        <f t="shared" si="89"/>
        <v>0</v>
      </c>
      <c r="M949" s="92">
        <v>947</v>
      </c>
      <c r="N949" s="93" t="str">
        <f t="shared" si="87"/>
        <v xml:space="preserve"> </v>
      </c>
      <c r="O949" s="94">
        <f>IF(N949&gt;$N$2,1,IF(C949=C950,1*O950,C949*O950/VLOOKUP(N949,Moeda!A$3:D$99,4,1)))</f>
        <v>1</v>
      </c>
    </row>
    <row r="950" spans="1:15" ht="20.100000000000001" customHeight="1" x14ac:dyDescent="0.2">
      <c r="A950" s="95">
        <v>52932</v>
      </c>
      <c r="B950" s="100">
        <f>VLOOKUP($A950,[2]MENSAIS!$A$3:$G$1000,2,FALSE)</f>
        <v>0</v>
      </c>
      <c r="C950" s="101">
        <f>VLOOKUP($A950,[2]MENSAIS!$A$3:$G$1000,3,FALSE)</f>
        <v>1</v>
      </c>
      <c r="D950" s="100">
        <f>VLOOKUP($A950,[2]MENSAIS!$A$3:$G$1000,4,FALSE)</f>
        <v>1</v>
      </c>
      <c r="E950" s="101">
        <f>VLOOKUP($A950,[2]MENSAIS!$A$3:$G$1000,5,FALSE)</f>
        <v>1</v>
      </c>
      <c r="F950" s="96">
        <f>VLOOKUP(A950,[2]MENSAIS!$A$2:$F$999,6,FALSE)</f>
        <v>0</v>
      </c>
      <c r="G950" s="93">
        <f t="shared" si="85"/>
        <v>52932</v>
      </c>
      <c r="H950" s="89">
        <f>VLOOKUP($A950,[2]MENSAIS!$A$3:$M$1000,8,FALSE)</f>
        <v>0</v>
      </c>
      <c r="I950" s="90">
        <f>VLOOKUP($A950,[2]MENSAIS!$A$3:$M$1000,9,FALSE)</f>
        <v>0</v>
      </c>
      <c r="J950" s="58">
        <f t="shared" si="86"/>
        <v>265</v>
      </c>
      <c r="K950" s="94">
        <f t="shared" si="88"/>
        <v>0</v>
      </c>
      <c r="L950" s="94">
        <f t="shared" si="89"/>
        <v>0</v>
      </c>
      <c r="M950" s="92">
        <v>948</v>
      </c>
      <c r="N950" s="93" t="str">
        <f t="shared" si="87"/>
        <v xml:space="preserve"> </v>
      </c>
      <c r="O950" s="94">
        <f>IF(N950&gt;$N$2,1,IF(C950=C951,1*O951,C950*O951/VLOOKUP(N950,Moeda!A$3:D$99,4,1)))</f>
        <v>1</v>
      </c>
    </row>
    <row r="951" spans="1:15" ht="20.100000000000001" customHeight="1" x14ac:dyDescent="0.2">
      <c r="A951" s="95">
        <v>52963</v>
      </c>
      <c r="B951" s="100">
        <f>VLOOKUP($A951,[2]MENSAIS!$A$3:$G$1000,2,FALSE)</f>
        <v>0</v>
      </c>
      <c r="C951" s="101">
        <f>VLOOKUP($A951,[2]MENSAIS!$A$3:$G$1000,3,FALSE)</f>
        <v>1</v>
      </c>
      <c r="D951" s="100">
        <f>VLOOKUP($A951,[2]MENSAIS!$A$3:$G$1000,4,FALSE)</f>
        <v>1</v>
      </c>
      <c r="E951" s="101">
        <f>VLOOKUP($A951,[2]MENSAIS!$A$3:$G$1000,5,FALSE)</f>
        <v>1</v>
      </c>
      <c r="F951" s="96">
        <f>VLOOKUP(A951,[2]MENSAIS!$A$2:$F$999,6,FALSE)</f>
        <v>0</v>
      </c>
      <c r="G951" s="93">
        <f t="shared" si="85"/>
        <v>52963</v>
      </c>
      <c r="H951" s="89">
        <f>VLOOKUP($A951,[2]MENSAIS!$A$3:$M$1000,8,FALSE)</f>
        <v>0</v>
      </c>
      <c r="I951" s="90">
        <f>VLOOKUP($A951,[2]MENSAIS!$A$3:$M$1000,9,FALSE)</f>
        <v>0</v>
      </c>
      <c r="J951" s="58">
        <f t="shared" si="86"/>
        <v>266</v>
      </c>
      <c r="K951" s="94">
        <f t="shared" si="88"/>
        <v>0</v>
      </c>
      <c r="L951" s="94">
        <f t="shared" si="89"/>
        <v>0</v>
      </c>
      <c r="M951" s="92">
        <v>949</v>
      </c>
      <c r="N951" s="93" t="str">
        <f t="shared" si="87"/>
        <v xml:space="preserve"> </v>
      </c>
      <c r="O951" s="94">
        <f>IF(N951&gt;$N$2,1,IF(C951=C952,1*O952,C951*O952/VLOOKUP(N951,Moeda!A$3:D$99,4,1)))</f>
        <v>1</v>
      </c>
    </row>
    <row r="952" spans="1:15" ht="20.100000000000001" customHeight="1" x14ac:dyDescent="0.2">
      <c r="A952" s="95">
        <v>52994</v>
      </c>
      <c r="B952" s="100">
        <f>VLOOKUP($A952,[2]MENSAIS!$A$3:$G$1000,2,FALSE)</f>
        <v>0</v>
      </c>
      <c r="C952" s="101">
        <f>VLOOKUP($A952,[2]MENSAIS!$A$3:$G$1000,3,FALSE)</f>
        <v>1</v>
      </c>
      <c r="D952" s="100">
        <f>VLOOKUP($A952,[2]MENSAIS!$A$3:$G$1000,4,FALSE)</f>
        <v>1</v>
      </c>
      <c r="E952" s="101">
        <f>VLOOKUP($A952,[2]MENSAIS!$A$3:$G$1000,5,FALSE)</f>
        <v>1</v>
      </c>
      <c r="F952" s="96">
        <f>VLOOKUP(A952,[2]MENSAIS!$A$2:$F$999,6,FALSE)</f>
        <v>0</v>
      </c>
      <c r="G952" s="93">
        <f t="shared" si="85"/>
        <v>52994</v>
      </c>
      <c r="H952" s="89">
        <f>VLOOKUP($A952,[2]MENSAIS!$A$3:$M$1000,8,FALSE)</f>
        <v>0</v>
      </c>
      <c r="I952" s="90">
        <f>VLOOKUP($A952,[2]MENSAIS!$A$3:$M$1000,9,FALSE)</f>
        <v>0</v>
      </c>
      <c r="J952" s="58">
        <f t="shared" si="86"/>
        <v>267</v>
      </c>
      <c r="K952" s="94">
        <f t="shared" si="88"/>
        <v>0</v>
      </c>
      <c r="L952" s="94">
        <f t="shared" si="89"/>
        <v>0</v>
      </c>
      <c r="M952" s="92">
        <v>950</v>
      </c>
      <c r="N952" s="93" t="str">
        <f t="shared" si="87"/>
        <v xml:space="preserve"> </v>
      </c>
      <c r="O952" s="94">
        <f>IF(N952&gt;$N$2,1,IF(C952=C953,1*O953,C952*O953/VLOOKUP(N952,Moeda!A$3:D$99,4,1)))</f>
        <v>1</v>
      </c>
    </row>
    <row r="953" spans="1:15" ht="20.100000000000001" customHeight="1" x14ac:dyDescent="0.2">
      <c r="A953" s="95">
        <v>53022</v>
      </c>
      <c r="B953" s="100">
        <f>VLOOKUP($A953,[2]MENSAIS!$A$3:$G$1000,2,FALSE)</f>
        <v>0</v>
      </c>
      <c r="C953" s="101">
        <f>VLOOKUP($A953,[2]MENSAIS!$A$3:$G$1000,3,FALSE)</f>
        <v>1</v>
      </c>
      <c r="D953" s="100">
        <f>VLOOKUP($A953,[2]MENSAIS!$A$3:$G$1000,4,FALSE)</f>
        <v>1</v>
      </c>
      <c r="E953" s="101">
        <f>VLOOKUP($A953,[2]MENSAIS!$A$3:$G$1000,5,FALSE)</f>
        <v>1</v>
      </c>
      <c r="F953" s="96">
        <f>VLOOKUP(A953,[2]MENSAIS!$A$2:$F$999,6,FALSE)</f>
        <v>0</v>
      </c>
      <c r="G953" s="93">
        <f t="shared" si="85"/>
        <v>53022</v>
      </c>
      <c r="H953" s="89">
        <f>VLOOKUP($A953,[2]MENSAIS!$A$3:$M$1000,8,FALSE)</f>
        <v>0</v>
      </c>
      <c r="I953" s="90">
        <f>VLOOKUP($A953,[2]MENSAIS!$A$3:$M$1000,9,FALSE)</f>
        <v>0</v>
      </c>
      <c r="J953" s="58">
        <f t="shared" si="86"/>
        <v>268</v>
      </c>
      <c r="K953" s="94">
        <f t="shared" si="88"/>
        <v>0</v>
      </c>
      <c r="L953" s="94">
        <f t="shared" si="89"/>
        <v>0</v>
      </c>
      <c r="M953" s="92">
        <v>951</v>
      </c>
      <c r="N953" s="93" t="str">
        <f t="shared" si="87"/>
        <v xml:space="preserve"> </v>
      </c>
      <c r="O953" s="94">
        <f>IF(N953&gt;$N$2,1,IF(C953=C954,1*O954,C953*O954/VLOOKUP(N953,Moeda!A$3:D$99,4,1)))</f>
        <v>1</v>
      </c>
    </row>
    <row r="954" spans="1:15" ht="20.100000000000001" customHeight="1" x14ac:dyDescent="0.2">
      <c r="A954" s="95">
        <v>53053</v>
      </c>
      <c r="B954" s="100">
        <f>VLOOKUP($A954,[2]MENSAIS!$A$3:$G$1000,2,FALSE)</f>
        <v>0</v>
      </c>
      <c r="C954" s="101">
        <f>VLOOKUP($A954,[2]MENSAIS!$A$3:$G$1000,3,FALSE)</f>
        <v>1</v>
      </c>
      <c r="D954" s="100">
        <f>VLOOKUP($A954,[2]MENSAIS!$A$3:$G$1000,4,FALSE)</f>
        <v>1</v>
      </c>
      <c r="E954" s="101">
        <f>VLOOKUP($A954,[2]MENSAIS!$A$3:$G$1000,5,FALSE)</f>
        <v>1</v>
      </c>
      <c r="F954" s="96">
        <f>VLOOKUP(A954,[2]MENSAIS!$A$2:$F$999,6,FALSE)</f>
        <v>0</v>
      </c>
      <c r="G954" s="93">
        <f t="shared" si="85"/>
        <v>53053</v>
      </c>
      <c r="H954" s="89">
        <f>VLOOKUP($A954,[2]MENSAIS!$A$3:$M$1000,8,FALSE)</f>
        <v>0</v>
      </c>
      <c r="I954" s="90">
        <f>VLOOKUP($A954,[2]MENSAIS!$A$3:$M$1000,9,FALSE)</f>
        <v>0</v>
      </c>
      <c r="J954" s="58">
        <f t="shared" si="86"/>
        <v>269</v>
      </c>
      <c r="K954" s="94">
        <f t="shared" si="88"/>
        <v>0</v>
      </c>
      <c r="L954" s="94">
        <f t="shared" si="89"/>
        <v>0</v>
      </c>
      <c r="M954" s="92">
        <v>952</v>
      </c>
      <c r="N954" s="93" t="str">
        <f t="shared" si="87"/>
        <v xml:space="preserve"> </v>
      </c>
      <c r="O954" s="94">
        <f>IF(N954&gt;$N$2,1,IF(C954=C955,1*O955,C954*O955/VLOOKUP(N954,Moeda!A$3:D$99,4,1)))</f>
        <v>1</v>
      </c>
    </row>
    <row r="955" spans="1:15" ht="20.100000000000001" customHeight="1" x14ac:dyDescent="0.2">
      <c r="A955" s="95">
        <v>53083</v>
      </c>
      <c r="B955" s="100">
        <f>VLOOKUP($A955,[2]MENSAIS!$A$3:$G$1000,2,FALSE)</f>
        <v>0</v>
      </c>
      <c r="C955" s="101">
        <f>VLOOKUP($A955,[2]MENSAIS!$A$3:$G$1000,3,FALSE)</f>
        <v>1</v>
      </c>
      <c r="D955" s="100">
        <f>VLOOKUP($A955,[2]MENSAIS!$A$3:$G$1000,4,FALSE)</f>
        <v>1</v>
      </c>
      <c r="E955" s="101">
        <f>VLOOKUP($A955,[2]MENSAIS!$A$3:$G$1000,5,FALSE)</f>
        <v>1</v>
      </c>
      <c r="F955" s="96">
        <f>VLOOKUP(A955,[2]MENSAIS!$A$2:$F$999,6,FALSE)</f>
        <v>0</v>
      </c>
      <c r="G955" s="93">
        <f t="shared" si="85"/>
        <v>53083</v>
      </c>
      <c r="H955" s="89">
        <f>VLOOKUP($A955,[2]MENSAIS!$A$3:$M$1000,8,FALSE)</f>
        <v>0</v>
      </c>
      <c r="I955" s="90">
        <f>VLOOKUP($A955,[2]MENSAIS!$A$3:$M$1000,9,FALSE)</f>
        <v>0</v>
      </c>
      <c r="J955" s="58">
        <f t="shared" si="86"/>
        <v>270</v>
      </c>
      <c r="K955" s="94">
        <f t="shared" si="88"/>
        <v>0</v>
      </c>
      <c r="L955" s="94">
        <f t="shared" si="89"/>
        <v>0</v>
      </c>
      <c r="M955" s="92">
        <v>953</v>
      </c>
      <c r="N955" s="93" t="str">
        <f t="shared" si="87"/>
        <v xml:space="preserve"> </v>
      </c>
      <c r="O955" s="94">
        <f>IF(N955&gt;$N$2,1,IF(C955=C956,1*O956,C955*O956/VLOOKUP(N955,Moeda!A$3:D$99,4,1)))</f>
        <v>1</v>
      </c>
    </row>
    <row r="956" spans="1:15" ht="20.100000000000001" customHeight="1" x14ac:dyDescent="0.2">
      <c r="A956" s="95">
        <v>53114</v>
      </c>
      <c r="B956" s="100">
        <f>VLOOKUP($A956,[2]MENSAIS!$A$3:$G$1000,2,FALSE)</f>
        <v>0</v>
      </c>
      <c r="C956" s="101">
        <f>VLOOKUP($A956,[2]MENSAIS!$A$3:$G$1000,3,FALSE)</f>
        <v>1</v>
      </c>
      <c r="D956" s="100">
        <f>VLOOKUP($A956,[2]MENSAIS!$A$3:$G$1000,4,FALSE)</f>
        <v>1</v>
      </c>
      <c r="E956" s="101">
        <f>VLOOKUP($A956,[2]MENSAIS!$A$3:$G$1000,5,FALSE)</f>
        <v>1</v>
      </c>
      <c r="F956" s="96">
        <f>VLOOKUP(A956,[2]MENSAIS!$A$2:$F$999,6,FALSE)</f>
        <v>0</v>
      </c>
      <c r="G956" s="93">
        <f t="shared" si="85"/>
        <v>53114</v>
      </c>
      <c r="H956" s="89">
        <f>VLOOKUP($A956,[2]MENSAIS!$A$3:$M$1000,8,FALSE)</f>
        <v>0</v>
      </c>
      <c r="I956" s="90">
        <f>VLOOKUP($A956,[2]MENSAIS!$A$3:$M$1000,9,FALSE)</f>
        <v>0</v>
      </c>
      <c r="J956" s="58">
        <f t="shared" si="86"/>
        <v>271</v>
      </c>
      <c r="K956" s="94">
        <f t="shared" si="88"/>
        <v>0</v>
      </c>
      <c r="L956" s="94">
        <f t="shared" si="89"/>
        <v>0</v>
      </c>
      <c r="M956" s="92">
        <v>954</v>
      </c>
      <c r="N956" s="93" t="str">
        <f t="shared" si="87"/>
        <v xml:space="preserve"> </v>
      </c>
      <c r="O956" s="94">
        <f>IF(N956&gt;$N$2,1,IF(C956=C957,1*O957,C956*O957/VLOOKUP(N956,Moeda!A$3:D$99,4,1)))</f>
        <v>1</v>
      </c>
    </row>
    <row r="957" spans="1:15" ht="20.100000000000001" customHeight="1" x14ac:dyDescent="0.2">
      <c r="A957" s="95">
        <v>53144</v>
      </c>
      <c r="B957" s="100">
        <f>VLOOKUP($A957,[2]MENSAIS!$A$3:$G$1000,2,FALSE)</f>
        <v>0</v>
      </c>
      <c r="C957" s="101">
        <f>VLOOKUP($A957,[2]MENSAIS!$A$3:$G$1000,3,FALSE)</f>
        <v>1</v>
      </c>
      <c r="D957" s="100">
        <f>VLOOKUP($A957,[2]MENSAIS!$A$3:$G$1000,4,FALSE)</f>
        <v>1</v>
      </c>
      <c r="E957" s="101">
        <f>VLOOKUP($A957,[2]MENSAIS!$A$3:$G$1000,5,FALSE)</f>
        <v>1</v>
      </c>
      <c r="F957" s="96">
        <f>VLOOKUP(A957,[2]MENSAIS!$A$2:$F$999,6,FALSE)</f>
        <v>0</v>
      </c>
      <c r="G957" s="93">
        <f t="shared" si="85"/>
        <v>53144</v>
      </c>
      <c r="H957" s="89">
        <f>VLOOKUP($A957,[2]MENSAIS!$A$3:$M$1000,8,FALSE)</f>
        <v>0</v>
      </c>
      <c r="I957" s="90">
        <f>VLOOKUP($A957,[2]MENSAIS!$A$3:$M$1000,9,FALSE)</f>
        <v>0</v>
      </c>
      <c r="J957" s="58">
        <f t="shared" si="86"/>
        <v>272</v>
      </c>
      <c r="K957" s="94">
        <f t="shared" si="88"/>
        <v>0</v>
      </c>
      <c r="L957" s="94">
        <f t="shared" si="89"/>
        <v>0</v>
      </c>
      <c r="M957" s="92">
        <v>955</v>
      </c>
      <c r="N957" s="93" t="str">
        <f t="shared" si="87"/>
        <v xml:space="preserve"> </v>
      </c>
      <c r="O957" s="94">
        <f>IF(N957&gt;$N$2,1,IF(C957=C958,1*O958,C957*O958/VLOOKUP(N957,Moeda!A$3:D$99,4,1)))</f>
        <v>1</v>
      </c>
    </row>
    <row r="958" spans="1:15" ht="20.100000000000001" customHeight="1" x14ac:dyDescent="0.2">
      <c r="A958" s="95">
        <v>53175</v>
      </c>
      <c r="B958" s="100">
        <f>VLOOKUP($A958,[2]MENSAIS!$A$3:$G$1000,2,FALSE)</f>
        <v>0</v>
      </c>
      <c r="C958" s="101">
        <f>VLOOKUP($A958,[2]MENSAIS!$A$3:$G$1000,3,FALSE)</f>
        <v>1</v>
      </c>
      <c r="D958" s="100">
        <f>VLOOKUP($A958,[2]MENSAIS!$A$3:$G$1000,4,FALSE)</f>
        <v>1</v>
      </c>
      <c r="E958" s="101">
        <f>VLOOKUP($A958,[2]MENSAIS!$A$3:$G$1000,5,FALSE)</f>
        <v>1</v>
      </c>
      <c r="F958" s="96">
        <f>VLOOKUP(A958,[2]MENSAIS!$A$2:$F$999,6,FALSE)</f>
        <v>0</v>
      </c>
      <c r="G958" s="93">
        <f t="shared" si="85"/>
        <v>53175</v>
      </c>
      <c r="H958" s="89">
        <f>VLOOKUP($A958,[2]MENSAIS!$A$3:$M$1000,8,FALSE)</f>
        <v>0</v>
      </c>
      <c r="I958" s="90">
        <f>VLOOKUP($A958,[2]MENSAIS!$A$3:$M$1000,9,FALSE)</f>
        <v>0</v>
      </c>
      <c r="J958" s="58">
        <f t="shared" si="86"/>
        <v>273</v>
      </c>
      <c r="K958" s="94">
        <f t="shared" si="88"/>
        <v>0</v>
      </c>
      <c r="L958" s="94">
        <f t="shared" si="89"/>
        <v>0</v>
      </c>
      <c r="M958" s="92">
        <v>956</v>
      </c>
      <c r="N958" s="93" t="str">
        <f t="shared" si="87"/>
        <v xml:space="preserve"> </v>
      </c>
      <c r="O958" s="94">
        <f>IF(N958&gt;$N$2,1,IF(C958=C959,1*O959,C958*O959/VLOOKUP(N958,Moeda!A$3:D$99,4,1)))</f>
        <v>1</v>
      </c>
    </row>
    <row r="959" spans="1:15" ht="20.100000000000001" customHeight="1" x14ac:dyDescent="0.2">
      <c r="A959" s="95">
        <v>53206</v>
      </c>
      <c r="B959" s="100">
        <f>VLOOKUP($A959,[2]MENSAIS!$A$3:$G$1000,2,FALSE)</f>
        <v>0</v>
      </c>
      <c r="C959" s="101">
        <f>VLOOKUP($A959,[2]MENSAIS!$A$3:$G$1000,3,FALSE)</f>
        <v>1</v>
      </c>
      <c r="D959" s="100">
        <f>VLOOKUP($A959,[2]MENSAIS!$A$3:$G$1000,4,FALSE)</f>
        <v>1</v>
      </c>
      <c r="E959" s="101">
        <f>VLOOKUP($A959,[2]MENSAIS!$A$3:$G$1000,5,FALSE)</f>
        <v>1</v>
      </c>
      <c r="F959" s="96">
        <f>VLOOKUP(A959,[2]MENSAIS!$A$2:$F$999,6,FALSE)</f>
        <v>0</v>
      </c>
      <c r="G959" s="93">
        <f t="shared" si="85"/>
        <v>53206</v>
      </c>
      <c r="H959" s="89">
        <f>VLOOKUP($A959,[2]MENSAIS!$A$3:$M$1000,8,FALSE)</f>
        <v>0</v>
      </c>
      <c r="I959" s="90">
        <f>VLOOKUP($A959,[2]MENSAIS!$A$3:$M$1000,9,FALSE)</f>
        <v>0</v>
      </c>
      <c r="J959" s="58">
        <f t="shared" si="86"/>
        <v>274</v>
      </c>
      <c r="K959" s="94">
        <f t="shared" si="88"/>
        <v>0</v>
      </c>
      <c r="L959" s="94">
        <f t="shared" si="89"/>
        <v>0</v>
      </c>
      <c r="M959" s="92">
        <v>957</v>
      </c>
      <c r="N959" s="93" t="str">
        <f t="shared" si="87"/>
        <v xml:space="preserve"> </v>
      </c>
      <c r="O959" s="94">
        <f>IF(N959&gt;$N$2,1,IF(C959=C960,1*O960,C959*O960/VLOOKUP(N959,Moeda!A$3:D$99,4,1)))</f>
        <v>1</v>
      </c>
    </row>
    <row r="960" spans="1:15" ht="20.100000000000001" customHeight="1" x14ac:dyDescent="0.2">
      <c r="A960" s="95">
        <v>53236</v>
      </c>
      <c r="B960" s="100">
        <f>VLOOKUP($A960,[2]MENSAIS!$A$3:$G$1000,2,FALSE)</f>
        <v>0</v>
      </c>
      <c r="C960" s="101">
        <f>VLOOKUP($A960,[2]MENSAIS!$A$3:$G$1000,3,FALSE)</f>
        <v>1</v>
      </c>
      <c r="D960" s="100">
        <f>VLOOKUP($A960,[2]MENSAIS!$A$3:$G$1000,4,FALSE)</f>
        <v>1</v>
      </c>
      <c r="E960" s="101">
        <f>VLOOKUP($A960,[2]MENSAIS!$A$3:$G$1000,5,FALSE)</f>
        <v>1</v>
      </c>
      <c r="F960" s="96">
        <f>VLOOKUP(A960,[2]MENSAIS!$A$2:$F$999,6,FALSE)</f>
        <v>0</v>
      </c>
      <c r="G960" s="93">
        <f t="shared" si="85"/>
        <v>53236</v>
      </c>
      <c r="H960" s="89">
        <f>VLOOKUP($A960,[2]MENSAIS!$A$3:$M$1000,8,FALSE)</f>
        <v>0</v>
      </c>
      <c r="I960" s="90">
        <f>VLOOKUP($A960,[2]MENSAIS!$A$3:$M$1000,9,FALSE)</f>
        <v>0</v>
      </c>
      <c r="J960" s="58">
        <f t="shared" si="86"/>
        <v>275</v>
      </c>
      <c r="K960" s="94">
        <f t="shared" si="88"/>
        <v>0</v>
      </c>
      <c r="L960" s="94">
        <f t="shared" si="89"/>
        <v>0</v>
      </c>
      <c r="M960" s="92">
        <v>958</v>
      </c>
      <c r="N960" s="93" t="str">
        <f t="shared" si="87"/>
        <v xml:space="preserve"> </v>
      </c>
      <c r="O960" s="94">
        <f>IF(N960&gt;$N$2,1,IF(C960=C961,1*O961,C960*O961/VLOOKUP(N960,Moeda!A$3:D$99,4,1)))</f>
        <v>1</v>
      </c>
    </row>
    <row r="961" spans="1:15" ht="20.100000000000001" customHeight="1" x14ac:dyDescent="0.2">
      <c r="A961" s="95">
        <v>53267</v>
      </c>
      <c r="B961" s="100">
        <f>VLOOKUP($A961,[2]MENSAIS!$A$3:$G$1000,2,FALSE)</f>
        <v>0</v>
      </c>
      <c r="C961" s="101">
        <f>VLOOKUP($A961,[2]MENSAIS!$A$3:$G$1000,3,FALSE)</f>
        <v>1</v>
      </c>
      <c r="D961" s="100">
        <f>VLOOKUP($A961,[2]MENSAIS!$A$3:$G$1000,4,FALSE)</f>
        <v>1</v>
      </c>
      <c r="E961" s="101">
        <f>VLOOKUP($A961,[2]MENSAIS!$A$3:$G$1000,5,FALSE)</f>
        <v>1</v>
      </c>
      <c r="F961" s="96">
        <f>VLOOKUP(A961,[2]MENSAIS!$A$2:$F$999,6,FALSE)</f>
        <v>0</v>
      </c>
      <c r="G961" s="93">
        <f t="shared" si="85"/>
        <v>53267</v>
      </c>
      <c r="H961" s="89">
        <f>VLOOKUP($A961,[2]MENSAIS!$A$3:$M$1000,8,FALSE)</f>
        <v>0</v>
      </c>
      <c r="I961" s="90">
        <f>VLOOKUP($A961,[2]MENSAIS!$A$3:$M$1000,9,FALSE)</f>
        <v>0</v>
      </c>
      <c r="J961" s="58">
        <f t="shared" si="86"/>
        <v>276</v>
      </c>
      <c r="K961" s="94">
        <f t="shared" si="88"/>
        <v>0</v>
      </c>
      <c r="L961" s="94">
        <f t="shared" si="89"/>
        <v>0</v>
      </c>
      <c r="M961" s="92">
        <v>959</v>
      </c>
      <c r="N961" s="93" t="str">
        <f t="shared" si="87"/>
        <v xml:space="preserve"> </v>
      </c>
      <c r="O961" s="94">
        <f>IF(N961&gt;$N$2,1,IF(C961=C962,1*O962,C961*O962/VLOOKUP(N961,Moeda!A$3:D$99,4,1)))</f>
        <v>1</v>
      </c>
    </row>
    <row r="962" spans="1:15" ht="20.100000000000001" customHeight="1" x14ac:dyDescent="0.2">
      <c r="A962" s="95">
        <v>53297</v>
      </c>
      <c r="B962" s="100">
        <f>VLOOKUP($A962,[2]MENSAIS!$A$3:$G$1000,2,FALSE)</f>
        <v>0</v>
      </c>
      <c r="C962" s="101">
        <f>VLOOKUP($A962,[2]MENSAIS!$A$3:$G$1000,3,FALSE)</f>
        <v>1</v>
      </c>
      <c r="D962" s="100">
        <f>VLOOKUP($A962,[2]MENSAIS!$A$3:$G$1000,4,FALSE)</f>
        <v>1</v>
      </c>
      <c r="E962" s="101">
        <f>VLOOKUP($A962,[2]MENSAIS!$A$3:$G$1000,5,FALSE)</f>
        <v>1</v>
      </c>
      <c r="F962" s="96">
        <f>VLOOKUP(A962,[2]MENSAIS!$A$2:$F$999,6,FALSE)</f>
        <v>0</v>
      </c>
      <c r="G962" s="93">
        <f t="shared" si="85"/>
        <v>53297</v>
      </c>
      <c r="H962" s="89">
        <f>VLOOKUP($A962,[2]MENSAIS!$A$3:$M$1000,8,FALSE)</f>
        <v>0</v>
      </c>
      <c r="I962" s="90">
        <f>VLOOKUP($A962,[2]MENSAIS!$A$3:$M$1000,9,FALSE)</f>
        <v>0</v>
      </c>
      <c r="J962" s="58">
        <f t="shared" si="86"/>
        <v>277</v>
      </c>
      <c r="K962" s="94">
        <f t="shared" si="88"/>
        <v>0</v>
      </c>
      <c r="L962" s="94">
        <f t="shared" si="89"/>
        <v>0</v>
      </c>
      <c r="M962" s="92">
        <v>960</v>
      </c>
      <c r="N962" s="93" t="str">
        <f t="shared" si="87"/>
        <v xml:space="preserve"> </v>
      </c>
      <c r="O962" s="94">
        <f>IF(N962&gt;$N$2,1,IF(C962=C963,1*O963,C962*O963/VLOOKUP(N962,Moeda!A$3:D$99,4,1)))</f>
        <v>1</v>
      </c>
    </row>
    <row r="963" spans="1:15" ht="20.100000000000001" customHeight="1" x14ac:dyDescent="0.2">
      <c r="A963" s="95">
        <v>53328</v>
      </c>
      <c r="B963" s="100">
        <f>VLOOKUP($A963,[2]MENSAIS!$A$3:$G$1000,2,FALSE)</f>
        <v>0</v>
      </c>
      <c r="C963" s="101">
        <f>VLOOKUP($A963,[2]MENSAIS!$A$3:$G$1000,3,FALSE)</f>
        <v>1</v>
      </c>
      <c r="D963" s="100">
        <f>VLOOKUP($A963,[2]MENSAIS!$A$3:$G$1000,4,FALSE)</f>
        <v>1</v>
      </c>
      <c r="E963" s="101">
        <f>VLOOKUP($A963,[2]MENSAIS!$A$3:$G$1000,5,FALSE)</f>
        <v>1</v>
      </c>
      <c r="F963" s="96">
        <f>VLOOKUP(A963,[2]MENSAIS!$A$2:$F$999,6,FALSE)</f>
        <v>0</v>
      </c>
      <c r="G963" s="93">
        <f t="shared" si="85"/>
        <v>53328</v>
      </c>
      <c r="H963" s="89">
        <f>VLOOKUP($A963,[2]MENSAIS!$A$3:$M$1000,8,FALSE)</f>
        <v>0</v>
      </c>
      <c r="I963" s="90">
        <f>VLOOKUP($A963,[2]MENSAIS!$A$3:$M$1000,9,FALSE)</f>
        <v>0</v>
      </c>
      <c r="J963" s="58">
        <f t="shared" si="86"/>
        <v>278</v>
      </c>
      <c r="K963" s="94">
        <f t="shared" si="88"/>
        <v>0</v>
      </c>
      <c r="L963" s="94">
        <f t="shared" si="89"/>
        <v>0</v>
      </c>
      <c r="M963" s="92">
        <v>961</v>
      </c>
      <c r="N963" s="93" t="str">
        <f t="shared" si="87"/>
        <v xml:space="preserve"> </v>
      </c>
      <c r="O963" s="94">
        <f>IF(N963&gt;$N$2,1,IF(C963=C964,1*O964,C963*O964/VLOOKUP(N963,Moeda!A$3:D$99,4,1)))</f>
        <v>1</v>
      </c>
    </row>
    <row r="964" spans="1:15" ht="20.100000000000001" customHeight="1" x14ac:dyDescent="0.2">
      <c r="A964" s="95">
        <v>53359</v>
      </c>
      <c r="B964" s="100">
        <f>VLOOKUP($A964,[2]MENSAIS!$A$3:$G$1000,2,FALSE)</f>
        <v>0</v>
      </c>
      <c r="C964" s="101">
        <f>VLOOKUP($A964,[2]MENSAIS!$A$3:$G$1000,3,FALSE)</f>
        <v>1</v>
      </c>
      <c r="D964" s="100">
        <f>VLOOKUP($A964,[2]MENSAIS!$A$3:$G$1000,4,FALSE)</f>
        <v>1</v>
      </c>
      <c r="E964" s="101">
        <f>VLOOKUP($A964,[2]MENSAIS!$A$3:$G$1000,5,FALSE)</f>
        <v>1</v>
      </c>
      <c r="F964" s="96">
        <f>VLOOKUP(A964,[2]MENSAIS!$A$2:$F$999,6,FALSE)</f>
        <v>0</v>
      </c>
      <c r="G964" s="93">
        <f t="shared" ref="G964:G999" si="90">A964</f>
        <v>53359</v>
      </c>
      <c r="H964" s="89">
        <f>VLOOKUP($A964,[2]MENSAIS!$A$3:$M$1000,8,FALSE)</f>
        <v>0</v>
      </c>
      <c r="I964" s="90">
        <f>VLOOKUP($A964,[2]MENSAIS!$A$3:$M$1000,9,FALSE)</f>
        <v>0</v>
      </c>
      <c r="J964" s="58">
        <f t="shared" si="86"/>
        <v>279</v>
      </c>
      <c r="K964" s="94">
        <f t="shared" si="88"/>
        <v>0</v>
      </c>
      <c r="L964" s="94">
        <f t="shared" si="89"/>
        <v>0</v>
      </c>
      <c r="M964" s="92">
        <v>962</v>
      </c>
      <c r="N964" s="93" t="str">
        <f t="shared" si="87"/>
        <v xml:space="preserve"> </v>
      </c>
      <c r="O964" s="94">
        <f>IF(N964&gt;$N$2,1,IF(C964=C965,1*O965,C964*O965/VLOOKUP(N964,Moeda!A$3:D$99,4,1)))</f>
        <v>1</v>
      </c>
    </row>
    <row r="965" spans="1:15" ht="20.100000000000001" customHeight="1" x14ac:dyDescent="0.2">
      <c r="A965" s="95">
        <v>53387</v>
      </c>
      <c r="B965" s="100">
        <f>VLOOKUP($A965,[2]MENSAIS!$A$3:$G$1000,2,FALSE)</f>
        <v>0</v>
      </c>
      <c r="C965" s="101">
        <f>VLOOKUP($A965,[2]MENSAIS!$A$3:$G$1000,3,FALSE)</f>
        <v>1</v>
      </c>
      <c r="D965" s="100">
        <f>VLOOKUP($A965,[2]MENSAIS!$A$3:$G$1000,4,FALSE)</f>
        <v>1</v>
      </c>
      <c r="E965" s="101">
        <f>VLOOKUP($A965,[2]MENSAIS!$A$3:$G$1000,5,FALSE)</f>
        <v>1</v>
      </c>
      <c r="F965" s="96">
        <f>VLOOKUP(A965,[2]MENSAIS!$A$2:$F$999,6,FALSE)</f>
        <v>0</v>
      </c>
      <c r="G965" s="93">
        <f t="shared" si="90"/>
        <v>53387</v>
      </c>
      <c r="H965" s="89">
        <f>VLOOKUP($A965,[2]MENSAIS!$A$3:$M$1000,8,FALSE)</f>
        <v>0</v>
      </c>
      <c r="I965" s="90">
        <f>VLOOKUP($A965,[2]MENSAIS!$A$3:$M$1000,9,FALSE)</f>
        <v>0</v>
      </c>
      <c r="J965" s="58">
        <f t="shared" si="86"/>
        <v>280</v>
      </c>
      <c r="K965" s="94">
        <f t="shared" si="88"/>
        <v>0</v>
      </c>
      <c r="L965" s="94">
        <f t="shared" si="89"/>
        <v>0</v>
      </c>
      <c r="M965" s="92">
        <v>963</v>
      </c>
      <c r="N965" s="93" t="str">
        <f t="shared" si="87"/>
        <v xml:space="preserve"> </v>
      </c>
      <c r="O965" s="94">
        <f>IF(N965&gt;$N$2,1,IF(C965=C966,1*O966,C965*O966/VLOOKUP(N965,Moeda!A$3:D$99,4,1)))</f>
        <v>1</v>
      </c>
    </row>
    <row r="966" spans="1:15" ht="20.100000000000001" customHeight="1" x14ac:dyDescent="0.2">
      <c r="A966" s="95">
        <v>53418</v>
      </c>
      <c r="B966" s="100">
        <f>VLOOKUP($A966,[2]MENSAIS!$A$3:$G$1000,2,FALSE)</f>
        <v>0</v>
      </c>
      <c r="C966" s="101">
        <f>VLOOKUP($A966,[2]MENSAIS!$A$3:$G$1000,3,FALSE)</f>
        <v>1</v>
      </c>
      <c r="D966" s="100">
        <f>VLOOKUP($A966,[2]MENSAIS!$A$3:$G$1000,4,FALSE)</f>
        <v>1</v>
      </c>
      <c r="E966" s="101">
        <f>VLOOKUP($A966,[2]MENSAIS!$A$3:$G$1000,5,FALSE)</f>
        <v>1</v>
      </c>
      <c r="F966" s="96">
        <f>VLOOKUP(A966,[2]MENSAIS!$A$2:$F$999,6,FALSE)</f>
        <v>0</v>
      </c>
      <c r="G966" s="93">
        <f t="shared" si="90"/>
        <v>53418</v>
      </c>
      <c r="H966" s="89">
        <f>VLOOKUP($A966,[2]MENSAIS!$A$3:$M$1000,8,FALSE)</f>
        <v>0</v>
      </c>
      <c r="I966" s="90">
        <f>VLOOKUP($A966,[2]MENSAIS!$A$3:$M$1000,9,FALSE)</f>
        <v>0</v>
      </c>
      <c r="J966" s="58">
        <f t="shared" si="86"/>
        <v>281</v>
      </c>
      <c r="K966" s="94">
        <f t="shared" si="88"/>
        <v>0</v>
      </c>
      <c r="L966" s="94">
        <f t="shared" si="89"/>
        <v>0</v>
      </c>
      <c r="M966" s="92">
        <v>964</v>
      </c>
      <c r="N966" s="93" t="str">
        <f t="shared" si="87"/>
        <v xml:space="preserve"> </v>
      </c>
      <c r="O966" s="94">
        <f>IF(N966&gt;$N$2,1,IF(C966=C967,1*O967,C966*O967/VLOOKUP(N966,Moeda!A$3:D$99,4,1)))</f>
        <v>1</v>
      </c>
    </row>
    <row r="967" spans="1:15" ht="20.100000000000001" customHeight="1" x14ac:dyDescent="0.2">
      <c r="A967" s="95">
        <v>53448</v>
      </c>
      <c r="B967" s="100">
        <f>VLOOKUP($A967,[2]MENSAIS!$A$3:$G$1000,2,FALSE)</f>
        <v>0</v>
      </c>
      <c r="C967" s="101">
        <f>VLOOKUP($A967,[2]MENSAIS!$A$3:$G$1000,3,FALSE)</f>
        <v>1</v>
      </c>
      <c r="D967" s="100">
        <f>VLOOKUP($A967,[2]MENSAIS!$A$3:$G$1000,4,FALSE)</f>
        <v>1</v>
      </c>
      <c r="E967" s="101">
        <f>VLOOKUP($A967,[2]MENSAIS!$A$3:$G$1000,5,FALSE)</f>
        <v>1</v>
      </c>
      <c r="F967" s="96">
        <f>VLOOKUP(A967,[2]MENSAIS!$A$2:$F$999,6,FALSE)</f>
        <v>0</v>
      </c>
      <c r="G967" s="93">
        <f t="shared" si="90"/>
        <v>53448</v>
      </c>
      <c r="H967" s="89">
        <f>VLOOKUP($A967,[2]MENSAIS!$A$3:$M$1000,8,FALSE)</f>
        <v>0</v>
      </c>
      <c r="I967" s="90">
        <f>VLOOKUP($A967,[2]MENSAIS!$A$3:$M$1000,9,FALSE)</f>
        <v>0</v>
      </c>
      <c r="J967" s="58">
        <f t="shared" si="86"/>
        <v>282</v>
      </c>
      <c r="K967" s="94">
        <f t="shared" si="88"/>
        <v>0</v>
      </c>
      <c r="L967" s="94">
        <f t="shared" si="89"/>
        <v>0</v>
      </c>
      <c r="M967" s="92">
        <v>965</v>
      </c>
      <c r="N967" s="93" t="str">
        <f t="shared" si="87"/>
        <v xml:space="preserve"> </v>
      </c>
      <c r="O967" s="94">
        <f>IF(N967&gt;$N$2,1,IF(C967=C968,1*O968,C967*O968/VLOOKUP(N967,Moeda!A$3:D$99,4,1)))</f>
        <v>1</v>
      </c>
    </row>
    <row r="968" spans="1:15" ht="20.100000000000001" customHeight="1" x14ac:dyDescent="0.2">
      <c r="A968" s="95">
        <v>53479</v>
      </c>
      <c r="B968" s="100">
        <f>VLOOKUP($A968,[2]MENSAIS!$A$3:$G$1000,2,FALSE)</f>
        <v>0</v>
      </c>
      <c r="C968" s="101">
        <f>VLOOKUP($A968,[2]MENSAIS!$A$3:$G$1000,3,FALSE)</f>
        <v>1</v>
      </c>
      <c r="D968" s="100">
        <f>VLOOKUP($A968,[2]MENSAIS!$A$3:$G$1000,4,FALSE)</f>
        <v>1</v>
      </c>
      <c r="E968" s="101">
        <f>VLOOKUP($A968,[2]MENSAIS!$A$3:$G$1000,5,FALSE)</f>
        <v>1</v>
      </c>
      <c r="F968" s="96">
        <f>VLOOKUP(A968,[2]MENSAIS!$A$2:$F$999,6,FALSE)</f>
        <v>0</v>
      </c>
      <c r="G968" s="93">
        <f t="shared" si="90"/>
        <v>53479</v>
      </c>
      <c r="H968" s="89">
        <f>VLOOKUP($A968,[2]MENSAIS!$A$3:$M$1000,8,FALSE)</f>
        <v>0</v>
      </c>
      <c r="I968" s="90">
        <f>VLOOKUP($A968,[2]MENSAIS!$A$3:$M$1000,9,FALSE)</f>
        <v>0</v>
      </c>
      <c r="J968" s="58">
        <f t="shared" si="86"/>
        <v>283</v>
      </c>
      <c r="K968" s="94">
        <f t="shared" si="88"/>
        <v>0</v>
      </c>
      <c r="L968" s="94">
        <f t="shared" si="89"/>
        <v>0</v>
      </c>
      <c r="M968" s="92">
        <v>966</v>
      </c>
      <c r="N968" s="93" t="str">
        <f t="shared" si="87"/>
        <v xml:space="preserve"> </v>
      </c>
      <c r="O968" s="94">
        <f>IF(N968&gt;$N$2,1,IF(C968=C969,1*O969,C968*O969/VLOOKUP(N968,Moeda!A$3:D$99,4,1)))</f>
        <v>1</v>
      </c>
    </row>
    <row r="969" spans="1:15" ht="20.100000000000001" customHeight="1" x14ac:dyDescent="0.2">
      <c r="A969" s="95">
        <v>53509</v>
      </c>
      <c r="B969" s="100">
        <f>VLOOKUP($A969,[2]MENSAIS!$A$3:$G$1000,2,FALSE)</f>
        <v>0</v>
      </c>
      <c r="C969" s="101">
        <f>VLOOKUP($A969,[2]MENSAIS!$A$3:$G$1000,3,FALSE)</f>
        <v>1</v>
      </c>
      <c r="D969" s="100">
        <f>VLOOKUP($A969,[2]MENSAIS!$A$3:$G$1000,4,FALSE)</f>
        <v>1</v>
      </c>
      <c r="E969" s="101">
        <f>VLOOKUP($A969,[2]MENSAIS!$A$3:$G$1000,5,FALSE)</f>
        <v>1</v>
      </c>
      <c r="F969" s="96">
        <f>VLOOKUP(A969,[2]MENSAIS!$A$2:$F$999,6,FALSE)</f>
        <v>0</v>
      </c>
      <c r="G969" s="93">
        <f t="shared" si="90"/>
        <v>53509</v>
      </c>
      <c r="H969" s="89">
        <f>VLOOKUP($A969,[2]MENSAIS!$A$3:$M$1000,8,FALSE)</f>
        <v>0</v>
      </c>
      <c r="I969" s="90">
        <f>VLOOKUP($A969,[2]MENSAIS!$A$3:$M$1000,9,FALSE)</f>
        <v>0</v>
      </c>
      <c r="J969" s="58">
        <f t="shared" si="86"/>
        <v>284</v>
      </c>
      <c r="K969" s="94">
        <f t="shared" si="88"/>
        <v>0</v>
      </c>
      <c r="L969" s="94">
        <f t="shared" si="89"/>
        <v>0</v>
      </c>
      <c r="M969" s="92">
        <v>967</v>
      </c>
      <c r="N969" s="93" t="str">
        <f t="shared" si="87"/>
        <v xml:space="preserve"> </v>
      </c>
      <c r="O969" s="94">
        <f>IF(N969&gt;$N$2,1,IF(C969=C970,1*O970,C969*O970/VLOOKUP(N969,Moeda!A$3:D$99,4,1)))</f>
        <v>1</v>
      </c>
    </row>
    <row r="970" spans="1:15" ht="20.100000000000001" customHeight="1" x14ac:dyDescent="0.2">
      <c r="A970" s="95">
        <v>53540</v>
      </c>
      <c r="B970" s="100">
        <f>VLOOKUP($A970,[2]MENSAIS!$A$3:$G$1000,2,FALSE)</f>
        <v>0</v>
      </c>
      <c r="C970" s="101">
        <f>VLOOKUP($A970,[2]MENSAIS!$A$3:$G$1000,3,FALSE)</f>
        <v>1</v>
      </c>
      <c r="D970" s="100">
        <f>VLOOKUP($A970,[2]MENSAIS!$A$3:$G$1000,4,FALSE)</f>
        <v>1</v>
      </c>
      <c r="E970" s="101">
        <f>VLOOKUP($A970,[2]MENSAIS!$A$3:$G$1000,5,FALSE)</f>
        <v>1</v>
      </c>
      <c r="F970" s="96">
        <f>VLOOKUP(A970,[2]MENSAIS!$A$2:$F$999,6,FALSE)</f>
        <v>0</v>
      </c>
      <c r="G970" s="93">
        <f t="shared" si="90"/>
        <v>53540</v>
      </c>
      <c r="H970" s="89">
        <f>VLOOKUP($A970,[2]MENSAIS!$A$3:$M$1000,8,FALSE)</f>
        <v>0</v>
      </c>
      <c r="I970" s="90">
        <f>VLOOKUP($A970,[2]MENSAIS!$A$3:$M$1000,9,FALSE)</f>
        <v>0</v>
      </c>
      <c r="J970" s="58">
        <f t="shared" si="86"/>
        <v>285</v>
      </c>
      <c r="K970" s="94">
        <f t="shared" si="88"/>
        <v>0</v>
      </c>
      <c r="L970" s="94">
        <f t="shared" si="89"/>
        <v>0</v>
      </c>
      <c r="M970" s="92">
        <v>968</v>
      </c>
      <c r="N970" s="93" t="str">
        <f t="shared" si="87"/>
        <v xml:space="preserve"> </v>
      </c>
      <c r="O970" s="94">
        <f>IF(N970&gt;$N$2,1,IF(C970=C971,1*O971,C970*O971/VLOOKUP(N970,Moeda!A$3:D$99,4,1)))</f>
        <v>1</v>
      </c>
    </row>
    <row r="971" spans="1:15" ht="20.100000000000001" customHeight="1" x14ac:dyDescent="0.2">
      <c r="A971" s="95">
        <v>53571</v>
      </c>
      <c r="B971" s="100">
        <f>VLOOKUP($A971,[2]MENSAIS!$A$3:$G$1000,2,FALSE)</f>
        <v>0</v>
      </c>
      <c r="C971" s="101">
        <f>VLOOKUP($A971,[2]MENSAIS!$A$3:$G$1000,3,FALSE)</f>
        <v>1</v>
      </c>
      <c r="D971" s="100">
        <f>VLOOKUP($A971,[2]MENSAIS!$A$3:$G$1000,4,FALSE)</f>
        <v>1</v>
      </c>
      <c r="E971" s="101">
        <f>VLOOKUP($A971,[2]MENSAIS!$A$3:$G$1000,5,FALSE)</f>
        <v>1</v>
      </c>
      <c r="F971" s="96">
        <f>VLOOKUP(A971,[2]MENSAIS!$A$2:$F$999,6,FALSE)</f>
        <v>0</v>
      </c>
      <c r="G971" s="93">
        <f t="shared" si="90"/>
        <v>53571</v>
      </c>
      <c r="H971" s="89">
        <f>VLOOKUP($A971,[2]MENSAIS!$A$3:$M$1000,8,FALSE)</f>
        <v>0</v>
      </c>
      <c r="I971" s="90">
        <f>VLOOKUP($A971,[2]MENSAIS!$A$3:$M$1000,9,FALSE)</f>
        <v>0</v>
      </c>
      <c r="J971" s="58">
        <f t="shared" si="86"/>
        <v>286</v>
      </c>
      <c r="K971" s="94">
        <f t="shared" si="88"/>
        <v>0</v>
      </c>
      <c r="L971" s="94">
        <f t="shared" si="89"/>
        <v>0</v>
      </c>
      <c r="M971" s="92">
        <v>969</v>
      </c>
      <c r="N971" s="93" t="str">
        <f t="shared" si="87"/>
        <v xml:space="preserve"> </v>
      </c>
      <c r="O971" s="94">
        <f>IF(N971&gt;$N$2,1,IF(C971=C972,1*O972,C971*O972/VLOOKUP(N971,Moeda!A$3:D$99,4,1)))</f>
        <v>1</v>
      </c>
    </row>
    <row r="972" spans="1:15" ht="20.100000000000001" customHeight="1" x14ac:dyDescent="0.2">
      <c r="A972" s="95">
        <v>53601</v>
      </c>
      <c r="B972" s="100">
        <f>VLOOKUP($A972,[2]MENSAIS!$A$3:$G$1000,2,FALSE)</f>
        <v>0</v>
      </c>
      <c r="C972" s="101">
        <f>VLOOKUP($A972,[2]MENSAIS!$A$3:$G$1000,3,FALSE)</f>
        <v>1</v>
      </c>
      <c r="D972" s="100">
        <f>VLOOKUP($A972,[2]MENSAIS!$A$3:$G$1000,4,FALSE)</f>
        <v>1</v>
      </c>
      <c r="E972" s="101">
        <f>VLOOKUP($A972,[2]MENSAIS!$A$3:$G$1000,5,FALSE)</f>
        <v>1</v>
      </c>
      <c r="F972" s="96">
        <f>VLOOKUP(A972,[2]MENSAIS!$A$2:$F$999,6,FALSE)</f>
        <v>0</v>
      </c>
      <c r="G972" s="93">
        <f t="shared" si="90"/>
        <v>53601</v>
      </c>
      <c r="H972" s="89">
        <f>VLOOKUP($A972,[2]MENSAIS!$A$3:$M$1000,8,FALSE)</f>
        <v>0</v>
      </c>
      <c r="I972" s="90">
        <f>VLOOKUP($A972,[2]MENSAIS!$A$3:$M$1000,9,FALSE)</f>
        <v>0</v>
      </c>
      <c r="J972" s="58">
        <f t="shared" ref="J972:J999" si="91">IF($F972=1,1,IF(J971&gt;=1,J971+1,0))</f>
        <v>287</v>
      </c>
      <c r="K972" s="94">
        <f t="shared" si="88"/>
        <v>0</v>
      </c>
      <c r="L972" s="94">
        <f t="shared" si="89"/>
        <v>0</v>
      </c>
      <c r="M972" s="92">
        <v>970</v>
      </c>
      <c r="N972" s="93" t="str">
        <f t="shared" si="87"/>
        <v xml:space="preserve"> </v>
      </c>
      <c r="O972" s="94">
        <f>IF(N972&gt;$N$2,1,IF(C972=C973,1*O973,C972*O973/VLOOKUP(N972,Moeda!A$3:D$99,4,1)))</f>
        <v>1</v>
      </c>
    </row>
    <row r="973" spans="1:15" ht="20.100000000000001" customHeight="1" x14ac:dyDescent="0.2">
      <c r="A973" s="95">
        <v>53632</v>
      </c>
      <c r="B973" s="100">
        <f>VLOOKUP($A973,[2]MENSAIS!$A$3:$G$1000,2,FALSE)</f>
        <v>0</v>
      </c>
      <c r="C973" s="101">
        <f>VLOOKUP($A973,[2]MENSAIS!$A$3:$G$1000,3,FALSE)</f>
        <v>1</v>
      </c>
      <c r="D973" s="100">
        <f>VLOOKUP($A973,[2]MENSAIS!$A$3:$G$1000,4,FALSE)</f>
        <v>1</v>
      </c>
      <c r="E973" s="101">
        <f>VLOOKUP($A973,[2]MENSAIS!$A$3:$G$1000,5,FALSE)</f>
        <v>1</v>
      </c>
      <c r="F973" s="96">
        <f>VLOOKUP(A973,[2]MENSAIS!$A$2:$F$999,6,FALSE)</f>
        <v>0</v>
      </c>
      <c r="G973" s="93">
        <f t="shared" si="90"/>
        <v>53632</v>
      </c>
      <c r="H973" s="89">
        <f>VLOOKUP($A973,[2]MENSAIS!$A$3:$M$1000,8,FALSE)</f>
        <v>0</v>
      </c>
      <c r="I973" s="90">
        <f>VLOOKUP($A973,[2]MENSAIS!$A$3:$M$1000,9,FALSE)</f>
        <v>0</v>
      </c>
      <c r="J973" s="58">
        <f t="shared" si="91"/>
        <v>288</v>
      </c>
      <c r="K973" s="94">
        <f t="shared" si="88"/>
        <v>0</v>
      </c>
      <c r="L973" s="94">
        <f t="shared" si="89"/>
        <v>0</v>
      </c>
      <c r="M973" s="92">
        <v>971</v>
      </c>
      <c r="N973" s="93" t="str">
        <f t="shared" si="87"/>
        <v xml:space="preserve"> </v>
      </c>
      <c r="O973" s="94">
        <f>IF(N973&gt;$N$2,1,IF(C973=C974,1*O974,C973*O974/VLOOKUP(N973,Moeda!A$3:D$99,4,1)))</f>
        <v>1</v>
      </c>
    </row>
    <row r="974" spans="1:15" ht="20.100000000000001" customHeight="1" x14ac:dyDescent="0.2">
      <c r="A974" s="95">
        <v>53662</v>
      </c>
      <c r="B974" s="100">
        <f>VLOOKUP($A974,[2]MENSAIS!$A$3:$G$1000,2,FALSE)</f>
        <v>0</v>
      </c>
      <c r="C974" s="101">
        <f>VLOOKUP($A974,[2]MENSAIS!$A$3:$G$1000,3,FALSE)</f>
        <v>1</v>
      </c>
      <c r="D974" s="100">
        <f>VLOOKUP($A974,[2]MENSAIS!$A$3:$G$1000,4,FALSE)</f>
        <v>1</v>
      </c>
      <c r="E974" s="101">
        <f>VLOOKUP($A974,[2]MENSAIS!$A$3:$G$1000,5,FALSE)</f>
        <v>1</v>
      </c>
      <c r="F974" s="96">
        <f>VLOOKUP(A974,[2]MENSAIS!$A$2:$F$999,6,FALSE)</f>
        <v>0</v>
      </c>
      <c r="G974" s="93">
        <f t="shared" si="90"/>
        <v>53662</v>
      </c>
      <c r="H974" s="89">
        <f>VLOOKUP($A974,[2]MENSAIS!$A$3:$M$1000,8,FALSE)</f>
        <v>0</v>
      </c>
      <c r="I974" s="90">
        <f>VLOOKUP($A974,[2]MENSAIS!$A$3:$M$1000,9,FALSE)</f>
        <v>0</v>
      </c>
      <c r="J974" s="58">
        <f t="shared" si="91"/>
        <v>289</v>
      </c>
      <c r="K974" s="94">
        <f t="shared" si="88"/>
        <v>0</v>
      </c>
      <c r="L974" s="94">
        <f t="shared" si="89"/>
        <v>0</v>
      </c>
      <c r="M974" s="92">
        <v>972</v>
      </c>
      <c r="N974" s="93" t="str">
        <f t="shared" si="87"/>
        <v xml:space="preserve"> </v>
      </c>
      <c r="O974" s="94">
        <f>IF(N974&gt;$N$2,1,IF(C974=C975,1*O975,C974*O975/VLOOKUP(N974,Moeda!A$3:D$99,4,1)))</f>
        <v>1</v>
      </c>
    </row>
    <row r="975" spans="1:15" ht="20.100000000000001" customHeight="1" x14ac:dyDescent="0.2">
      <c r="A975" s="95">
        <v>53693</v>
      </c>
      <c r="B975" s="100">
        <f>VLOOKUP($A975,[2]MENSAIS!$A$3:$G$1000,2,FALSE)</f>
        <v>0</v>
      </c>
      <c r="C975" s="101">
        <f>VLOOKUP($A975,[2]MENSAIS!$A$3:$G$1000,3,FALSE)</f>
        <v>1</v>
      </c>
      <c r="D975" s="100">
        <f>VLOOKUP($A975,[2]MENSAIS!$A$3:$G$1000,4,FALSE)</f>
        <v>1</v>
      </c>
      <c r="E975" s="101">
        <f>VLOOKUP($A975,[2]MENSAIS!$A$3:$G$1000,5,FALSE)</f>
        <v>1</v>
      </c>
      <c r="F975" s="96">
        <f>VLOOKUP(A975,[2]MENSAIS!$A$2:$F$999,6,FALSE)</f>
        <v>0</v>
      </c>
      <c r="G975" s="93">
        <f t="shared" si="90"/>
        <v>53693</v>
      </c>
      <c r="H975" s="89">
        <f>VLOOKUP($A975,[2]MENSAIS!$A$3:$M$1000,8,FALSE)</f>
        <v>0</v>
      </c>
      <c r="I975" s="90">
        <f>VLOOKUP($A975,[2]MENSAIS!$A$3:$M$1000,9,FALSE)</f>
        <v>0</v>
      </c>
      <c r="J975" s="58">
        <f t="shared" si="91"/>
        <v>290</v>
      </c>
      <c r="K975" s="94">
        <f t="shared" si="88"/>
        <v>0</v>
      </c>
      <c r="L975" s="94">
        <f t="shared" si="89"/>
        <v>0</v>
      </c>
      <c r="M975" s="92">
        <v>973</v>
      </c>
      <c r="N975" s="93" t="str">
        <f t="shared" si="87"/>
        <v xml:space="preserve"> </v>
      </c>
      <c r="O975" s="94">
        <f>IF(N975&gt;$N$2,1,IF(C975=C976,1*O976,C975*O976/VLOOKUP(N975,Moeda!A$3:D$99,4,1)))</f>
        <v>1</v>
      </c>
    </row>
    <row r="976" spans="1:15" ht="20.100000000000001" customHeight="1" x14ac:dyDescent="0.2">
      <c r="A976" s="95">
        <v>53724</v>
      </c>
      <c r="B976" s="100">
        <f>VLOOKUP($A976,[2]MENSAIS!$A$3:$G$1000,2,FALSE)</f>
        <v>0</v>
      </c>
      <c r="C976" s="101">
        <f>VLOOKUP($A976,[2]MENSAIS!$A$3:$G$1000,3,FALSE)</f>
        <v>1</v>
      </c>
      <c r="D976" s="100">
        <f>VLOOKUP($A976,[2]MENSAIS!$A$3:$G$1000,4,FALSE)</f>
        <v>1</v>
      </c>
      <c r="E976" s="101">
        <f>VLOOKUP($A976,[2]MENSAIS!$A$3:$G$1000,5,FALSE)</f>
        <v>1</v>
      </c>
      <c r="F976" s="96">
        <f>VLOOKUP(A976,[2]MENSAIS!$A$2:$F$999,6,FALSE)</f>
        <v>0</v>
      </c>
      <c r="G976" s="93">
        <f t="shared" si="90"/>
        <v>53724</v>
      </c>
      <c r="H976" s="89">
        <f>VLOOKUP($A976,[2]MENSAIS!$A$3:$M$1000,8,FALSE)</f>
        <v>0</v>
      </c>
      <c r="I976" s="90">
        <f>VLOOKUP($A976,[2]MENSAIS!$A$3:$M$1000,9,FALSE)</f>
        <v>0</v>
      </c>
      <c r="J976" s="58">
        <f t="shared" si="91"/>
        <v>291</v>
      </c>
      <c r="K976" s="94">
        <f t="shared" si="88"/>
        <v>0</v>
      </c>
      <c r="L976" s="94">
        <f t="shared" si="89"/>
        <v>0</v>
      </c>
      <c r="M976" s="92">
        <v>974</v>
      </c>
      <c r="N976" s="93" t="str">
        <f t="shared" si="87"/>
        <v xml:space="preserve"> </v>
      </c>
      <c r="O976" s="94">
        <f>IF(N976&gt;$N$2,1,IF(C976=C977,1*O977,C976*O977/VLOOKUP(N976,Moeda!A$3:D$99,4,1)))</f>
        <v>1</v>
      </c>
    </row>
    <row r="977" spans="1:15" ht="20.100000000000001" customHeight="1" x14ac:dyDescent="0.2">
      <c r="A977" s="95">
        <v>53752</v>
      </c>
      <c r="B977" s="100">
        <f>VLOOKUP($A977,[2]MENSAIS!$A$3:$G$1000,2,FALSE)</f>
        <v>0</v>
      </c>
      <c r="C977" s="101">
        <f>VLOOKUP($A977,[2]MENSAIS!$A$3:$G$1000,3,FALSE)</f>
        <v>1</v>
      </c>
      <c r="D977" s="100">
        <f>VLOOKUP($A977,[2]MENSAIS!$A$3:$G$1000,4,FALSE)</f>
        <v>1</v>
      </c>
      <c r="E977" s="101">
        <f>VLOOKUP($A977,[2]MENSAIS!$A$3:$G$1000,5,FALSE)</f>
        <v>1</v>
      </c>
      <c r="F977" s="96">
        <f>VLOOKUP(A977,[2]MENSAIS!$A$2:$F$999,6,FALSE)</f>
        <v>0</v>
      </c>
      <c r="G977" s="93">
        <f t="shared" si="90"/>
        <v>53752</v>
      </c>
      <c r="H977" s="89">
        <f>VLOOKUP($A977,[2]MENSAIS!$A$3:$M$1000,8,FALSE)</f>
        <v>0</v>
      </c>
      <c r="I977" s="90">
        <f>VLOOKUP($A977,[2]MENSAIS!$A$3:$M$1000,9,FALSE)</f>
        <v>0</v>
      </c>
      <c r="J977" s="58">
        <f t="shared" si="91"/>
        <v>292</v>
      </c>
      <c r="K977" s="94">
        <f t="shared" si="88"/>
        <v>0</v>
      </c>
      <c r="L977" s="94">
        <f t="shared" si="89"/>
        <v>0</v>
      </c>
      <c r="M977" s="92">
        <v>975</v>
      </c>
      <c r="N977" s="93" t="str">
        <f t="shared" si="87"/>
        <v xml:space="preserve"> </v>
      </c>
      <c r="O977" s="94">
        <f>IF(N977&gt;$N$2,1,IF(C977=C978,1*O978,C977*O978/VLOOKUP(N977,Moeda!A$3:D$99,4,1)))</f>
        <v>1</v>
      </c>
    </row>
    <row r="978" spans="1:15" ht="20.100000000000001" customHeight="1" x14ac:dyDescent="0.2">
      <c r="A978" s="95">
        <v>53783</v>
      </c>
      <c r="B978" s="100">
        <f>VLOOKUP($A978,[2]MENSAIS!$A$3:$G$1000,2,FALSE)</f>
        <v>0</v>
      </c>
      <c r="C978" s="101">
        <f>VLOOKUP($A978,[2]MENSAIS!$A$3:$G$1000,3,FALSE)</f>
        <v>1</v>
      </c>
      <c r="D978" s="100">
        <f>VLOOKUP($A978,[2]MENSAIS!$A$3:$G$1000,4,FALSE)</f>
        <v>1</v>
      </c>
      <c r="E978" s="101">
        <f>VLOOKUP($A978,[2]MENSAIS!$A$3:$G$1000,5,FALSE)</f>
        <v>1</v>
      </c>
      <c r="F978" s="96">
        <f>VLOOKUP(A978,[2]MENSAIS!$A$2:$F$999,6,FALSE)</f>
        <v>0</v>
      </c>
      <c r="G978" s="93">
        <f t="shared" si="90"/>
        <v>53783</v>
      </c>
      <c r="H978" s="89">
        <f>VLOOKUP($A978,[2]MENSAIS!$A$3:$M$1000,8,FALSE)</f>
        <v>0</v>
      </c>
      <c r="I978" s="90">
        <f>VLOOKUP($A978,[2]MENSAIS!$A$3:$M$1000,9,FALSE)</f>
        <v>0</v>
      </c>
      <c r="J978" s="58">
        <f t="shared" si="91"/>
        <v>293</v>
      </c>
      <c r="K978" s="94">
        <f t="shared" si="88"/>
        <v>0</v>
      </c>
      <c r="L978" s="94">
        <f t="shared" si="89"/>
        <v>0</v>
      </c>
      <c r="M978" s="92">
        <v>976</v>
      </c>
      <c r="N978" s="93" t="str">
        <f t="shared" si="87"/>
        <v xml:space="preserve"> </v>
      </c>
      <c r="O978" s="94">
        <f>IF(N978&gt;$N$2,1,IF(C978=C979,1*O979,C978*O979/VLOOKUP(N978,Moeda!A$3:D$99,4,1)))</f>
        <v>1</v>
      </c>
    </row>
    <row r="979" spans="1:15" ht="20.100000000000001" customHeight="1" x14ac:dyDescent="0.2">
      <c r="A979" s="95">
        <v>53813</v>
      </c>
      <c r="B979" s="100">
        <f>VLOOKUP($A979,[2]MENSAIS!$A$3:$G$1000,2,FALSE)</f>
        <v>0</v>
      </c>
      <c r="C979" s="101">
        <f>VLOOKUP($A979,[2]MENSAIS!$A$3:$G$1000,3,FALSE)</f>
        <v>1</v>
      </c>
      <c r="D979" s="100">
        <f>VLOOKUP($A979,[2]MENSAIS!$A$3:$G$1000,4,FALSE)</f>
        <v>1</v>
      </c>
      <c r="E979" s="101">
        <f>VLOOKUP($A979,[2]MENSAIS!$A$3:$G$1000,5,FALSE)</f>
        <v>1</v>
      </c>
      <c r="F979" s="96">
        <f>VLOOKUP(A979,[2]MENSAIS!$A$2:$F$999,6,FALSE)</f>
        <v>0</v>
      </c>
      <c r="G979" s="93">
        <f t="shared" si="90"/>
        <v>53813</v>
      </c>
      <c r="H979" s="89">
        <f>VLOOKUP($A979,[2]MENSAIS!$A$3:$M$1000,8,FALSE)</f>
        <v>0</v>
      </c>
      <c r="I979" s="90">
        <f>VLOOKUP($A979,[2]MENSAIS!$A$3:$M$1000,9,FALSE)</f>
        <v>0</v>
      </c>
      <c r="J979" s="58">
        <f t="shared" si="91"/>
        <v>294</v>
      </c>
      <c r="K979" s="94">
        <f t="shared" si="88"/>
        <v>0</v>
      </c>
      <c r="L979" s="94">
        <f t="shared" si="89"/>
        <v>0</v>
      </c>
      <c r="M979" s="92">
        <v>977</v>
      </c>
      <c r="N979" s="93" t="str">
        <f t="shared" si="87"/>
        <v xml:space="preserve"> </v>
      </c>
      <c r="O979" s="94">
        <f>IF(N979&gt;$N$2,1,IF(C979=C980,1*O980,C979*O980/VLOOKUP(N979,Moeda!A$3:D$99,4,1)))</f>
        <v>1</v>
      </c>
    </row>
    <row r="980" spans="1:15" ht="20.100000000000001" customHeight="1" x14ac:dyDescent="0.2">
      <c r="A980" s="95">
        <v>53844</v>
      </c>
      <c r="B980" s="100">
        <f>VLOOKUP($A980,[2]MENSAIS!$A$3:$G$1000,2,FALSE)</f>
        <v>0</v>
      </c>
      <c r="C980" s="101">
        <f>VLOOKUP($A980,[2]MENSAIS!$A$3:$G$1000,3,FALSE)</f>
        <v>1</v>
      </c>
      <c r="D980" s="100">
        <f>VLOOKUP($A980,[2]MENSAIS!$A$3:$G$1000,4,FALSE)</f>
        <v>1</v>
      </c>
      <c r="E980" s="101">
        <f>VLOOKUP($A980,[2]MENSAIS!$A$3:$G$1000,5,FALSE)</f>
        <v>1</v>
      </c>
      <c r="F980" s="96">
        <f>VLOOKUP(A980,[2]MENSAIS!$A$2:$F$999,6,FALSE)</f>
        <v>0</v>
      </c>
      <c r="G980" s="93">
        <f t="shared" si="90"/>
        <v>53844</v>
      </c>
      <c r="H980" s="89">
        <f>VLOOKUP($A980,[2]MENSAIS!$A$3:$M$1000,8,FALSE)</f>
        <v>0</v>
      </c>
      <c r="I980" s="90">
        <f>VLOOKUP($A980,[2]MENSAIS!$A$3:$M$1000,9,FALSE)</f>
        <v>0</v>
      </c>
      <c r="J980" s="58">
        <f t="shared" si="91"/>
        <v>295</v>
      </c>
      <c r="K980" s="94">
        <f t="shared" si="88"/>
        <v>0</v>
      </c>
      <c r="L980" s="94">
        <f t="shared" si="89"/>
        <v>0</v>
      </c>
      <c r="M980" s="92">
        <v>978</v>
      </c>
      <c r="N980" s="93" t="str">
        <f t="shared" si="87"/>
        <v xml:space="preserve"> </v>
      </c>
      <c r="O980" s="94">
        <f>IF(N980&gt;$N$2,1,IF(C980=C981,1*O981,C980*O981/VLOOKUP(N980,Moeda!A$3:D$99,4,1)))</f>
        <v>1</v>
      </c>
    </row>
    <row r="981" spans="1:15" ht="20.100000000000001" customHeight="1" x14ac:dyDescent="0.2">
      <c r="A981" s="95">
        <v>53874</v>
      </c>
      <c r="B981" s="100">
        <f>VLOOKUP($A981,[2]MENSAIS!$A$3:$G$1000,2,FALSE)</f>
        <v>0</v>
      </c>
      <c r="C981" s="101">
        <f>VLOOKUP($A981,[2]MENSAIS!$A$3:$G$1000,3,FALSE)</f>
        <v>1</v>
      </c>
      <c r="D981" s="100">
        <f>VLOOKUP($A981,[2]MENSAIS!$A$3:$G$1000,4,FALSE)</f>
        <v>1</v>
      </c>
      <c r="E981" s="101">
        <f>VLOOKUP($A981,[2]MENSAIS!$A$3:$G$1000,5,FALSE)</f>
        <v>1</v>
      </c>
      <c r="F981" s="96">
        <f>VLOOKUP(A981,[2]MENSAIS!$A$2:$F$999,6,FALSE)</f>
        <v>0</v>
      </c>
      <c r="G981" s="93">
        <f t="shared" si="90"/>
        <v>53874</v>
      </c>
      <c r="H981" s="89">
        <f>VLOOKUP($A981,[2]MENSAIS!$A$3:$M$1000,8,FALSE)</f>
        <v>0</v>
      </c>
      <c r="I981" s="90">
        <f>VLOOKUP($A981,[2]MENSAIS!$A$3:$M$1000,9,FALSE)</f>
        <v>0</v>
      </c>
      <c r="J981" s="58">
        <f t="shared" si="91"/>
        <v>296</v>
      </c>
      <c r="K981" s="94">
        <f t="shared" si="88"/>
        <v>0</v>
      </c>
      <c r="L981" s="94">
        <f t="shared" si="89"/>
        <v>0</v>
      </c>
      <c r="M981" s="92">
        <v>979</v>
      </c>
      <c r="N981" s="93" t="str">
        <f t="shared" si="87"/>
        <v xml:space="preserve"> </v>
      </c>
      <c r="O981" s="94">
        <f>IF(N981&gt;$N$2,1,IF(C981=C982,1*O982,C981*O982/VLOOKUP(N981,Moeda!A$3:D$99,4,1)))</f>
        <v>1</v>
      </c>
    </row>
    <row r="982" spans="1:15" ht="20.100000000000001" customHeight="1" x14ac:dyDescent="0.2">
      <c r="A982" s="95">
        <v>53905</v>
      </c>
      <c r="B982" s="100">
        <f>VLOOKUP($A982,[2]MENSAIS!$A$3:$G$1000,2,FALSE)</f>
        <v>0</v>
      </c>
      <c r="C982" s="101">
        <f>VLOOKUP($A982,[2]MENSAIS!$A$3:$G$1000,3,FALSE)</f>
        <v>1</v>
      </c>
      <c r="D982" s="100">
        <f>VLOOKUP($A982,[2]MENSAIS!$A$3:$G$1000,4,FALSE)</f>
        <v>1</v>
      </c>
      <c r="E982" s="101">
        <f>VLOOKUP($A982,[2]MENSAIS!$A$3:$G$1000,5,FALSE)</f>
        <v>1</v>
      </c>
      <c r="F982" s="96">
        <f>VLOOKUP(A982,[2]MENSAIS!$A$2:$F$999,6,FALSE)</f>
        <v>0</v>
      </c>
      <c r="G982" s="93">
        <f t="shared" si="90"/>
        <v>53905</v>
      </c>
      <c r="H982" s="89">
        <f>VLOOKUP($A982,[2]MENSAIS!$A$3:$M$1000,8,FALSE)</f>
        <v>0</v>
      </c>
      <c r="I982" s="90">
        <f>VLOOKUP($A982,[2]MENSAIS!$A$3:$M$1000,9,FALSE)</f>
        <v>0</v>
      </c>
      <c r="J982" s="58">
        <f t="shared" si="91"/>
        <v>297</v>
      </c>
      <c r="K982" s="94">
        <f t="shared" si="88"/>
        <v>0</v>
      </c>
      <c r="L982" s="94">
        <f t="shared" si="89"/>
        <v>0</v>
      </c>
      <c r="M982" s="92">
        <v>980</v>
      </c>
      <c r="N982" s="93" t="str">
        <f t="shared" si="87"/>
        <v xml:space="preserve"> </v>
      </c>
      <c r="O982" s="94">
        <f>IF(N982&gt;$N$2,1,IF(C982=C983,1*O983,C982*O983/VLOOKUP(N982,Moeda!A$3:D$99,4,1)))</f>
        <v>1</v>
      </c>
    </row>
    <row r="983" spans="1:15" ht="20.100000000000001" customHeight="1" x14ac:dyDescent="0.2">
      <c r="A983" s="95">
        <v>53936</v>
      </c>
      <c r="B983" s="100">
        <f>VLOOKUP($A983,[2]MENSAIS!$A$3:$G$1000,2,FALSE)</f>
        <v>0</v>
      </c>
      <c r="C983" s="101">
        <f>VLOOKUP($A983,[2]MENSAIS!$A$3:$G$1000,3,FALSE)</f>
        <v>1</v>
      </c>
      <c r="D983" s="100">
        <f>VLOOKUP($A983,[2]MENSAIS!$A$3:$G$1000,4,FALSE)</f>
        <v>1</v>
      </c>
      <c r="E983" s="101">
        <f>VLOOKUP($A983,[2]MENSAIS!$A$3:$G$1000,5,FALSE)</f>
        <v>1</v>
      </c>
      <c r="F983" s="96">
        <f>VLOOKUP(A983,[2]MENSAIS!$A$2:$F$999,6,FALSE)</f>
        <v>0</v>
      </c>
      <c r="G983" s="93">
        <f t="shared" si="90"/>
        <v>53936</v>
      </c>
      <c r="H983" s="89">
        <f>VLOOKUP($A983,[2]MENSAIS!$A$3:$M$1000,8,FALSE)</f>
        <v>0</v>
      </c>
      <c r="I983" s="90">
        <f>VLOOKUP($A983,[2]MENSAIS!$A$3:$M$1000,9,FALSE)</f>
        <v>0</v>
      </c>
      <c r="J983" s="58">
        <f t="shared" si="91"/>
        <v>298</v>
      </c>
      <c r="K983" s="94">
        <f t="shared" si="88"/>
        <v>0</v>
      </c>
      <c r="L983" s="94">
        <f t="shared" si="89"/>
        <v>0</v>
      </c>
      <c r="M983" s="92">
        <v>981</v>
      </c>
      <c r="N983" s="93" t="str">
        <f t="shared" si="87"/>
        <v xml:space="preserve"> </v>
      </c>
      <c r="O983" s="94">
        <f>IF(N983&gt;$N$2,1,IF(C983=C984,1*O984,C983*O984/VLOOKUP(N983,Moeda!A$3:D$99,4,1)))</f>
        <v>1</v>
      </c>
    </row>
    <row r="984" spans="1:15" ht="20.100000000000001" customHeight="1" x14ac:dyDescent="0.2">
      <c r="A984" s="95">
        <v>53966</v>
      </c>
      <c r="B984" s="100">
        <f>VLOOKUP($A984,[2]MENSAIS!$A$3:$G$1000,2,FALSE)</f>
        <v>0</v>
      </c>
      <c r="C984" s="101">
        <f>VLOOKUP($A984,[2]MENSAIS!$A$3:$G$1000,3,FALSE)</f>
        <v>1</v>
      </c>
      <c r="D984" s="100">
        <f>VLOOKUP($A984,[2]MENSAIS!$A$3:$G$1000,4,FALSE)</f>
        <v>1</v>
      </c>
      <c r="E984" s="101">
        <f>VLOOKUP($A984,[2]MENSAIS!$A$3:$G$1000,5,FALSE)</f>
        <v>1</v>
      </c>
      <c r="F984" s="96">
        <f>VLOOKUP(A984,[2]MENSAIS!$A$2:$F$999,6,FALSE)</f>
        <v>0</v>
      </c>
      <c r="G984" s="93">
        <f t="shared" si="90"/>
        <v>53966</v>
      </c>
      <c r="H984" s="89">
        <f>VLOOKUP($A984,[2]MENSAIS!$A$3:$M$1000,8,FALSE)</f>
        <v>0</v>
      </c>
      <c r="I984" s="90">
        <f>VLOOKUP($A984,[2]MENSAIS!$A$3:$M$1000,9,FALSE)</f>
        <v>0</v>
      </c>
      <c r="J984" s="58">
        <f t="shared" si="91"/>
        <v>299</v>
      </c>
      <c r="K984" s="94">
        <f t="shared" si="88"/>
        <v>0</v>
      </c>
      <c r="L984" s="94">
        <f t="shared" si="89"/>
        <v>0</v>
      </c>
      <c r="M984" s="92">
        <v>982</v>
      </c>
      <c r="N984" s="93" t="str">
        <f t="shared" si="87"/>
        <v xml:space="preserve"> </v>
      </c>
      <c r="O984" s="94">
        <f>IF(N984&gt;$N$2,1,IF(C984=C985,1*O985,C984*O985/VLOOKUP(N984,Moeda!A$3:D$99,4,1)))</f>
        <v>1</v>
      </c>
    </row>
    <row r="985" spans="1:15" ht="20.100000000000001" customHeight="1" x14ac:dyDescent="0.2">
      <c r="A985" s="95">
        <v>53997</v>
      </c>
      <c r="B985" s="100">
        <f>VLOOKUP($A985,[2]MENSAIS!$A$3:$G$1000,2,FALSE)</f>
        <v>0</v>
      </c>
      <c r="C985" s="101">
        <f>VLOOKUP($A985,[2]MENSAIS!$A$3:$G$1000,3,FALSE)</f>
        <v>1</v>
      </c>
      <c r="D985" s="100">
        <f>VLOOKUP($A985,[2]MENSAIS!$A$3:$G$1000,4,FALSE)</f>
        <v>1</v>
      </c>
      <c r="E985" s="101">
        <f>VLOOKUP($A985,[2]MENSAIS!$A$3:$G$1000,5,FALSE)</f>
        <v>1</v>
      </c>
      <c r="F985" s="96">
        <f>VLOOKUP(A985,[2]MENSAIS!$A$2:$F$999,6,FALSE)</f>
        <v>0</v>
      </c>
      <c r="G985" s="93">
        <f t="shared" si="90"/>
        <v>53997</v>
      </c>
      <c r="H985" s="89">
        <f>VLOOKUP($A985,[2]MENSAIS!$A$3:$M$1000,8,FALSE)</f>
        <v>0</v>
      </c>
      <c r="I985" s="90">
        <f>VLOOKUP($A985,[2]MENSAIS!$A$3:$M$1000,9,FALSE)</f>
        <v>0</v>
      </c>
      <c r="J985" s="58">
        <f t="shared" si="91"/>
        <v>300</v>
      </c>
      <c r="K985" s="94">
        <f t="shared" si="88"/>
        <v>0</v>
      </c>
      <c r="L985" s="94">
        <f t="shared" si="89"/>
        <v>0</v>
      </c>
      <c r="M985" s="92">
        <v>983</v>
      </c>
      <c r="N985" s="93" t="str">
        <f t="shared" si="87"/>
        <v xml:space="preserve"> </v>
      </c>
      <c r="O985" s="94">
        <f>IF(N985&gt;$N$2,1,IF(C985=C986,1*O986,C985*O986/VLOOKUP(N985,Moeda!A$3:D$99,4,1)))</f>
        <v>1</v>
      </c>
    </row>
    <row r="986" spans="1:15" ht="20.100000000000001" customHeight="1" x14ac:dyDescent="0.2">
      <c r="A986" s="95">
        <v>54027</v>
      </c>
      <c r="B986" s="100">
        <f>VLOOKUP($A986,[2]MENSAIS!$A$3:$G$1000,2,FALSE)</f>
        <v>0</v>
      </c>
      <c r="C986" s="101">
        <f>VLOOKUP($A986,[2]MENSAIS!$A$3:$G$1000,3,FALSE)</f>
        <v>1</v>
      </c>
      <c r="D986" s="100">
        <f>VLOOKUP($A986,[2]MENSAIS!$A$3:$G$1000,4,FALSE)</f>
        <v>1</v>
      </c>
      <c r="E986" s="101">
        <f>VLOOKUP($A986,[2]MENSAIS!$A$3:$G$1000,5,FALSE)</f>
        <v>1</v>
      </c>
      <c r="F986" s="96">
        <f>VLOOKUP(A986,[2]MENSAIS!$A$2:$F$999,6,FALSE)</f>
        <v>0</v>
      </c>
      <c r="G986" s="93">
        <f t="shared" si="90"/>
        <v>54027</v>
      </c>
      <c r="H986" s="89">
        <f>VLOOKUP($A986,[2]MENSAIS!$A$3:$M$1000,8,FALSE)</f>
        <v>0</v>
      </c>
      <c r="I986" s="90">
        <f>VLOOKUP($A986,[2]MENSAIS!$A$3:$M$1000,9,FALSE)</f>
        <v>0</v>
      </c>
      <c r="J986" s="58">
        <f t="shared" si="91"/>
        <v>301</v>
      </c>
      <c r="K986" s="94">
        <f t="shared" si="88"/>
        <v>0</v>
      </c>
      <c r="L986" s="94">
        <f t="shared" si="89"/>
        <v>0</v>
      </c>
      <c r="M986" s="92">
        <v>984</v>
      </c>
      <c r="N986" s="93" t="str">
        <f t="shared" si="87"/>
        <v xml:space="preserve"> </v>
      </c>
      <c r="O986" s="94">
        <f>IF(N986&gt;$N$2,1,IF(C986=C987,1*O987,C986*O987/VLOOKUP(N986,Moeda!A$3:D$99,4,1)))</f>
        <v>1</v>
      </c>
    </row>
    <row r="987" spans="1:15" ht="20.100000000000001" customHeight="1" x14ac:dyDescent="0.2">
      <c r="A987" s="95">
        <v>54058</v>
      </c>
      <c r="B987" s="100">
        <f>VLOOKUP($A987,[2]MENSAIS!$A$3:$G$1000,2,FALSE)</f>
        <v>0</v>
      </c>
      <c r="C987" s="101">
        <f>VLOOKUP($A987,[2]MENSAIS!$A$3:$G$1000,3,FALSE)</f>
        <v>1</v>
      </c>
      <c r="D987" s="100">
        <f>VLOOKUP($A987,[2]MENSAIS!$A$3:$G$1000,4,FALSE)</f>
        <v>1</v>
      </c>
      <c r="E987" s="101">
        <f>VLOOKUP($A987,[2]MENSAIS!$A$3:$G$1000,5,FALSE)</f>
        <v>1</v>
      </c>
      <c r="F987" s="96">
        <f>VLOOKUP(A987,[2]MENSAIS!$A$2:$F$999,6,FALSE)</f>
        <v>0</v>
      </c>
      <c r="G987" s="93">
        <f t="shared" si="90"/>
        <v>54058</v>
      </c>
      <c r="H987" s="89">
        <f>VLOOKUP($A987,[2]MENSAIS!$A$3:$M$1000,8,FALSE)</f>
        <v>0</v>
      </c>
      <c r="I987" s="90">
        <f>VLOOKUP($A987,[2]MENSAIS!$A$3:$M$1000,9,FALSE)</f>
        <v>0</v>
      </c>
      <c r="J987" s="58">
        <f t="shared" si="91"/>
        <v>302</v>
      </c>
      <c r="K987" s="94">
        <f t="shared" si="88"/>
        <v>0</v>
      </c>
      <c r="L987" s="94">
        <f t="shared" si="89"/>
        <v>0</v>
      </c>
      <c r="M987" s="92">
        <v>985</v>
      </c>
      <c r="N987" s="93" t="str">
        <f t="shared" si="87"/>
        <v xml:space="preserve"> </v>
      </c>
      <c r="O987" s="94">
        <f>IF(N987&gt;$N$2,1,IF(C987=C988,1*O988,C987*O988/VLOOKUP(N987,Moeda!A$3:D$99,4,1)))</f>
        <v>1</v>
      </c>
    </row>
    <row r="988" spans="1:15" ht="20.100000000000001" customHeight="1" x14ac:dyDescent="0.2">
      <c r="A988" s="95">
        <v>54089</v>
      </c>
      <c r="B988" s="100">
        <f>VLOOKUP($A988,[2]MENSAIS!$A$3:$G$1000,2,FALSE)</f>
        <v>0</v>
      </c>
      <c r="C988" s="101">
        <f>VLOOKUP($A988,[2]MENSAIS!$A$3:$G$1000,3,FALSE)</f>
        <v>1</v>
      </c>
      <c r="D988" s="100">
        <f>VLOOKUP($A988,[2]MENSAIS!$A$3:$G$1000,4,FALSE)</f>
        <v>1</v>
      </c>
      <c r="E988" s="101">
        <f>VLOOKUP($A988,[2]MENSAIS!$A$3:$G$1000,5,FALSE)</f>
        <v>1</v>
      </c>
      <c r="F988" s="96">
        <f>VLOOKUP(A988,[2]MENSAIS!$A$2:$F$999,6,FALSE)</f>
        <v>0</v>
      </c>
      <c r="G988" s="93">
        <f t="shared" si="90"/>
        <v>54089</v>
      </c>
      <c r="H988" s="89">
        <f>VLOOKUP($A988,[2]MENSAIS!$A$3:$M$1000,8,FALSE)</f>
        <v>0</v>
      </c>
      <c r="I988" s="90">
        <f>VLOOKUP($A988,[2]MENSAIS!$A$3:$M$1000,9,FALSE)</f>
        <v>0</v>
      </c>
      <c r="J988" s="58">
        <f t="shared" si="91"/>
        <v>303</v>
      </c>
      <c r="K988" s="94">
        <f t="shared" si="88"/>
        <v>0</v>
      </c>
      <c r="L988" s="94">
        <f t="shared" si="89"/>
        <v>0</v>
      </c>
      <c r="M988" s="92">
        <v>986</v>
      </c>
      <c r="N988" s="93" t="str">
        <f t="shared" si="87"/>
        <v xml:space="preserve"> </v>
      </c>
      <c r="O988" s="94">
        <f>IF(N988&gt;$N$2,1,IF(C988=C989,1*O989,C988*O989/VLOOKUP(N988,Moeda!A$3:D$99,4,1)))</f>
        <v>1</v>
      </c>
    </row>
    <row r="989" spans="1:15" ht="20.100000000000001" customHeight="1" x14ac:dyDescent="0.2">
      <c r="A989" s="95">
        <v>54118</v>
      </c>
      <c r="B989" s="100">
        <f>VLOOKUP($A989,[2]MENSAIS!$A$3:$G$1000,2,FALSE)</f>
        <v>0</v>
      </c>
      <c r="C989" s="101">
        <f>VLOOKUP($A989,[2]MENSAIS!$A$3:$G$1000,3,FALSE)</f>
        <v>1</v>
      </c>
      <c r="D989" s="100">
        <f>VLOOKUP($A989,[2]MENSAIS!$A$3:$G$1000,4,FALSE)</f>
        <v>1</v>
      </c>
      <c r="E989" s="101">
        <f>VLOOKUP($A989,[2]MENSAIS!$A$3:$G$1000,5,FALSE)</f>
        <v>1</v>
      </c>
      <c r="F989" s="96">
        <f>VLOOKUP(A989,[2]MENSAIS!$A$2:$F$999,6,FALSE)</f>
        <v>0</v>
      </c>
      <c r="G989" s="93">
        <f t="shared" si="90"/>
        <v>54118</v>
      </c>
      <c r="H989" s="89">
        <f>VLOOKUP($A989,[2]MENSAIS!$A$3:$M$1000,8,FALSE)</f>
        <v>0</v>
      </c>
      <c r="I989" s="90">
        <f>VLOOKUP($A989,[2]MENSAIS!$A$3:$M$1000,9,FALSE)</f>
        <v>0</v>
      </c>
      <c r="J989" s="58">
        <f t="shared" si="91"/>
        <v>304</v>
      </c>
      <c r="K989" s="94">
        <f t="shared" si="88"/>
        <v>0</v>
      </c>
      <c r="L989" s="94">
        <f t="shared" si="89"/>
        <v>0</v>
      </c>
      <c r="M989" s="92">
        <v>987</v>
      </c>
      <c r="N989" s="93" t="str">
        <f t="shared" si="87"/>
        <v xml:space="preserve"> </v>
      </c>
      <c r="O989" s="94">
        <f>IF(N989&gt;$N$2,1,IF(C989=C990,1*O990,C989*O990/VLOOKUP(N989,Moeda!A$3:D$99,4,1)))</f>
        <v>1</v>
      </c>
    </row>
    <row r="990" spans="1:15" ht="20.100000000000001" customHeight="1" x14ac:dyDescent="0.2">
      <c r="A990" s="95">
        <v>54149</v>
      </c>
      <c r="B990" s="100">
        <f>VLOOKUP($A990,[2]MENSAIS!$A$3:$G$1000,2,FALSE)</f>
        <v>0</v>
      </c>
      <c r="C990" s="101">
        <f>VLOOKUP($A990,[2]MENSAIS!$A$3:$G$1000,3,FALSE)</f>
        <v>1</v>
      </c>
      <c r="D990" s="100">
        <f>VLOOKUP($A990,[2]MENSAIS!$A$3:$G$1000,4,FALSE)</f>
        <v>1</v>
      </c>
      <c r="E990" s="101">
        <f>VLOOKUP($A990,[2]MENSAIS!$A$3:$G$1000,5,FALSE)</f>
        <v>1</v>
      </c>
      <c r="F990" s="96">
        <f>VLOOKUP(A990,[2]MENSAIS!$A$2:$F$999,6,FALSE)</f>
        <v>0</v>
      </c>
      <c r="G990" s="93">
        <f t="shared" si="90"/>
        <v>54149</v>
      </c>
      <c r="H990" s="89">
        <f>VLOOKUP($A990,[2]MENSAIS!$A$3:$M$1000,8,FALSE)</f>
        <v>0</v>
      </c>
      <c r="I990" s="90">
        <f>VLOOKUP($A990,[2]MENSAIS!$A$3:$M$1000,9,FALSE)</f>
        <v>0</v>
      </c>
      <c r="J990" s="58">
        <f t="shared" si="91"/>
        <v>305</v>
      </c>
      <c r="K990" s="94">
        <f t="shared" si="88"/>
        <v>0</v>
      </c>
      <c r="L990" s="94">
        <f t="shared" si="89"/>
        <v>0</v>
      </c>
      <c r="M990" s="92">
        <v>988</v>
      </c>
      <c r="N990" s="93" t="str">
        <f t="shared" si="87"/>
        <v xml:space="preserve"> </v>
      </c>
      <c r="O990" s="94">
        <f>IF(N990&gt;$N$2,1,IF(C990=C991,1*O991,C990*O991/VLOOKUP(N990,Moeda!A$3:D$99,4,1)))</f>
        <v>1</v>
      </c>
    </row>
    <row r="991" spans="1:15" ht="20.100000000000001" customHeight="1" x14ac:dyDescent="0.2">
      <c r="A991" s="95">
        <v>54179</v>
      </c>
      <c r="B991" s="100">
        <f>VLOOKUP($A991,[2]MENSAIS!$A$3:$G$1000,2,FALSE)</f>
        <v>0</v>
      </c>
      <c r="C991" s="101">
        <f>VLOOKUP($A991,[2]MENSAIS!$A$3:$G$1000,3,FALSE)</f>
        <v>1</v>
      </c>
      <c r="D991" s="100">
        <f>VLOOKUP($A991,[2]MENSAIS!$A$3:$G$1000,4,FALSE)</f>
        <v>1</v>
      </c>
      <c r="E991" s="101">
        <f>VLOOKUP($A991,[2]MENSAIS!$A$3:$G$1000,5,FALSE)</f>
        <v>1</v>
      </c>
      <c r="F991" s="96">
        <f>VLOOKUP(A991,[2]MENSAIS!$A$2:$F$999,6,FALSE)</f>
        <v>0</v>
      </c>
      <c r="G991" s="93">
        <f t="shared" si="90"/>
        <v>54179</v>
      </c>
      <c r="H991" s="89">
        <f>VLOOKUP($A991,[2]MENSAIS!$A$3:$M$1000,8,FALSE)</f>
        <v>0</v>
      </c>
      <c r="I991" s="90">
        <f>VLOOKUP($A991,[2]MENSAIS!$A$3:$M$1000,9,FALSE)</f>
        <v>0</v>
      </c>
      <c r="J991" s="58">
        <f t="shared" si="91"/>
        <v>306</v>
      </c>
      <c r="K991" s="94">
        <f t="shared" si="88"/>
        <v>0</v>
      </c>
      <c r="L991" s="94">
        <f t="shared" si="89"/>
        <v>0</v>
      </c>
      <c r="M991" s="92">
        <v>989</v>
      </c>
      <c r="N991" s="93" t="str">
        <f t="shared" si="87"/>
        <v xml:space="preserve"> </v>
      </c>
      <c r="O991" s="94">
        <f>IF(N991&gt;$N$2,1,IF(C991=C992,1*O992,C991*O992/VLOOKUP(N991,Moeda!A$3:D$99,4,1)))</f>
        <v>1</v>
      </c>
    </row>
    <row r="992" spans="1:15" ht="20.100000000000001" customHeight="1" x14ac:dyDescent="0.2">
      <c r="A992" s="95">
        <v>54210</v>
      </c>
      <c r="B992" s="100">
        <f>VLOOKUP($A992,[2]MENSAIS!$A$3:$G$1000,2,FALSE)</f>
        <v>0</v>
      </c>
      <c r="C992" s="101">
        <f>VLOOKUP($A992,[2]MENSAIS!$A$3:$G$1000,3,FALSE)</f>
        <v>1</v>
      </c>
      <c r="D992" s="100">
        <f>VLOOKUP($A992,[2]MENSAIS!$A$3:$G$1000,4,FALSE)</f>
        <v>1</v>
      </c>
      <c r="E992" s="101">
        <f>VLOOKUP($A992,[2]MENSAIS!$A$3:$G$1000,5,FALSE)</f>
        <v>1</v>
      </c>
      <c r="F992" s="96">
        <f>VLOOKUP(A992,[2]MENSAIS!$A$2:$F$999,6,FALSE)</f>
        <v>0</v>
      </c>
      <c r="G992" s="93">
        <f t="shared" si="90"/>
        <v>54210</v>
      </c>
      <c r="H992" s="89">
        <f>VLOOKUP($A992,[2]MENSAIS!$A$3:$M$1000,8,FALSE)</f>
        <v>0</v>
      </c>
      <c r="I992" s="90">
        <f>VLOOKUP($A992,[2]MENSAIS!$A$3:$M$1000,9,FALSE)</f>
        <v>0</v>
      </c>
      <c r="J992" s="58">
        <f t="shared" si="91"/>
        <v>307</v>
      </c>
      <c r="K992" s="94">
        <f t="shared" si="88"/>
        <v>0</v>
      </c>
      <c r="L992" s="94">
        <f t="shared" si="89"/>
        <v>0</v>
      </c>
      <c r="M992" s="92">
        <v>990</v>
      </c>
      <c r="N992" s="93" t="str">
        <f t="shared" si="87"/>
        <v xml:space="preserve"> </v>
      </c>
      <c r="O992" s="94">
        <f>IF(N992&gt;$N$2,1,IF(C992=C993,1*O993,C992*O993/VLOOKUP(N992,Moeda!A$3:D$99,4,1)))</f>
        <v>1</v>
      </c>
    </row>
    <row r="993" spans="1:15" ht="20.100000000000001" customHeight="1" x14ac:dyDescent="0.2">
      <c r="A993" s="95">
        <v>54240</v>
      </c>
      <c r="B993" s="100">
        <f>VLOOKUP($A993,[2]MENSAIS!$A$3:$G$1000,2,FALSE)</f>
        <v>0</v>
      </c>
      <c r="C993" s="101">
        <f>VLOOKUP($A993,[2]MENSAIS!$A$3:$G$1000,3,FALSE)</f>
        <v>1</v>
      </c>
      <c r="D993" s="100">
        <f>VLOOKUP($A993,[2]MENSAIS!$A$3:$G$1000,4,FALSE)</f>
        <v>1</v>
      </c>
      <c r="E993" s="101">
        <f>VLOOKUP($A993,[2]MENSAIS!$A$3:$G$1000,5,FALSE)</f>
        <v>1</v>
      </c>
      <c r="F993" s="96">
        <f>VLOOKUP(A993,[2]MENSAIS!$A$2:$F$999,6,FALSE)</f>
        <v>0</v>
      </c>
      <c r="G993" s="93">
        <f t="shared" si="90"/>
        <v>54240</v>
      </c>
      <c r="H993" s="89">
        <f>VLOOKUP($A993,[2]MENSAIS!$A$3:$M$1000,8,FALSE)</f>
        <v>0</v>
      </c>
      <c r="I993" s="90">
        <f>VLOOKUP($A993,[2]MENSAIS!$A$3:$M$1000,9,FALSE)</f>
        <v>0</v>
      </c>
      <c r="J993" s="58">
        <f t="shared" si="91"/>
        <v>308</v>
      </c>
      <c r="K993" s="94">
        <f t="shared" si="88"/>
        <v>0</v>
      </c>
      <c r="L993" s="94">
        <f t="shared" si="89"/>
        <v>0</v>
      </c>
      <c r="M993" s="92">
        <v>991</v>
      </c>
      <c r="N993" s="93" t="str">
        <f t="shared" si="87"/>
        <v xml:space="preserve"> </v>
      </c>
      <c r="O993" s="94">
        <f>IF(N993&gt;$N$2,1,IF(C993=C994,1*O994,C993*O994/VLOOKUP(N993,Moeda!A$3:D$99,4,1)))</f>
        <v>1</v>
      </c>
    </row>
    <row r="994" spans="1:15" ht="20.100000000000001" customHeight="1" x14ac:dyDescent="0.2">
      <c r="A994" s="95">
        <v>54271</v>
      </c>
      <c r="B994" s="100">
        <f>VLOOKUP($A994,[2]MENSAIS!$A$3:$G$1000,2,FALSE)</f>
        <v>0</v>
      </c>
      <c r="C994" s="101">
        <f>VLOOKUP($A994,[2]MENSAIS!$A$3:$G$1000,3,FALSE)</f>
        <v>1</v>
      </c>
      <c r="D994" s="100">
        <f>VLOOKUP($A994,[2]MENSAIS!$A$3:$G$1000,4,FALSE)</f>
        <v>1</v>
      </c>
      <c r="E994" s="101">
        <f>VLOOKUP($A994,[2]MENSAIS!$A$3:$G$1000,5,FALSE)</f>
        <v>1</v>
      </c>
      <c r="F994" s="96">
        <f>VLOOKUP(A994,[2]MENSAIS!$A$2:$F$999,6,FALSE)</f>
        <v>0</v>
      </c>
      <c r="G994" s="93">
        <f t="shared" si="90"/>
        <v>54271</v>
      </c>
      <c r="H994" s="89">
        <f>VLOOKUP($A994,[2]MENSAIS!$A$3:$M$1000,8,FALSE)</f>
        <v>0</v>
      </c>
      <c r="I994" s="90">
        <f>VLOOKUP($A994,[2]MENSAIS!$A$3:$M$1000,9,FALSE)</f>
        <v>0</v>
      </c>
      <c r="J994" s="58">
        <f t="shared" si="91"/>
        <v>309</v>
      </c>
      <c r="K994" s="94">
        <f t="shared" si="88"/>
        <v>0</v>
      </c>
      <c r="L994" s="94">
        <f t="shared" si="89"/>
        <v>0</v>
      </c>
      <c r="M994" s="92">
        <v>992</v>
      </c>
      <c r="N994" s="93" t="str">
        <f t="shared" si="87"/>
        <v xml:space="preserve"> </v>
      </c>
      <c r="O994" s="94">
        <f>IF(N994&gt;$N$2,1,IF(C994=C995,1*O995,C994*O995/VLOOKUP(N994,Moeda!A$3:D$99,4,1)))</f>
        <v>1</v>
      </c>
    </row>
    <row r="995" spans="1:15" ht="20.100000000000001" customHeight="1" x14ac:dyDescent="0.2">
      <c r="A995" s="95">
        <v>54302</v>
      </c>
      <c r="B995" s="100">
        <f>VLOOKUP($A995,[2]MENSAIS!$A$3:$G$1000,2,FALSE)</f>
        <v>0</v>
      </c>
      <c r="C995" s="101">
        <f>VLOOKUP($A995,[2]MENSAIS!$A$3:$G$1000,3,FALSE)</f>
        <v>1</v>
      </c>
      <c r="D995" s="100">
        <f>VLOOKUP($A995,[2]MENSAIS!$A$3:$G$1000,4,FALSE)</f>
        <v>1</v>
      </c>
      <c r="E995" s="101">
        <f>VLOOKUP($A995,[2]MENSAIS!$A$3:$G$1000,5,FALSE)</f>
        <v>1</v>
      </c>
      <c r="F995" s="96">
        <f>VLOOKUP(A995,[2]MENSAIS!$A$2:$F$999,6,FALSE)</f>
        <v>0</v>
      </c>
      <c r="G995" s="93">
        <f t="shared" si="90"/>
        <v>54302</v>
      </c>
      <c r="H995" s="89">
        <f>VLOOKUP($A995,[2]MENSAIS!$A$3:$M$1000,8,FALSE)</f>
        <v>0</v>
      </c>
      <c r="I995" s="90">
        <f>VLOOKUP($A995,[2]MENSAIS!$A$3:$M$1000,9,FALSE)</f>
        <v>0</v>
      </c>
      <c r="J995" s="58">
        <f t="shared" si="91"/>
        <v>310</v>
      </c>
      <c r="K995" s="94">
        <f t="shared" si="88"/>
        <v>0</v>
      </c>
      <c r="L995" s="94">
        <f t="shared" si="89"/>
        <v>0</v>
      </c>
      <c r="M995" s="92">
        <v>993</v>
      </c>
      <c r="N995" s="93" t="str">
        <f t="shared" si="87"/>
        <v xml:space="preserve"> </v>
      </c>
      <c r="O995" s="94">
        <f>IF(N995&gt;$N$2,1,IF(C995=C996,1*O996,C995*O996/VLOOKUP(N995,Moeda!A$3:D$99,4,1)))</f>
        <v>1</v>
      </c>
    </row>
    <row r="996" spans="1:15" ht="20.100000000000001" customHeight="1" x14ac:dyDescent="0.2">
      <c r="A996" s="95">
        <v>54332</v>
      </c>
      <c r="B996" s="100">
        <f>VLOOKUP($A996,[2]MENSAIS!$A$3:$G$1000,2,FALSE)</f>
        <v>0</v>
      </c>
      <c r="C996" s="101">
        <f>VLOOKUP($A996,[2]MENSAIS!$A$3:$G$1000,3,FALSE)</f>
        <v>1</v>
      </c>
      <c r="D996" s="100">
        <f>VLOOKUP($A996,[2]MENSAIS!$A$3:$G$1000,4,FALSE)</f>
        <v>1</v>
      </c>
      <c r="E996" s="101">
        <f>VLOOKUP($A996,[2]MENSAIS!$A$3:$G$1000,5,FALSE)</f>
        <v>1</v>
      </c>
      <c r="F996" s="96">
        <f>VLOOKUP(A996,[2]MENSAIS!$A$2:$F$999,6,FALSE)</f>
        <v>0</v>
      </c>
      <c r="G996" s="93">
        <f t="shared" si="90"/>
        <v>54332</v>
      </c>
      <c r="H996" s="89">
        <f>VLOOKUP($A996,[2]MENSAIS!$A$3:$M$1000,8,FALSE)</f>
        <v>0</v>
      </c>
      <c r="I996" s="90">
        <f>VLOOKUP($A996,[2]MENSAIS!$A$3:$M$1000,9,FALSE)</f>
        <v>0</v>
      </c>
      <c r="J996" s="58">
        <f t="shared" si="91"/>
        <v>311</v>
      </c>
      <c r="K996" s="94">
        <f t="shared" si="88"/>
        <v>0</v>
      </c>
      <c r="L996" s="94">
        <f t="shared" si="89"/>
        <v>0</v>
      </c>
      <c r="M996" s="92">
        <v>994</v>
      </c>
      <c r="N996" s="93" t="str">
        <f t="shared" si="87"/>
        <v xml:space="preserve"> </v>
      </c>
      <c r="O996" s="94">
        <f>IF(N996&gt;$N$2,1,IF(C996=C997,1*O997,C996*O997/VLOOKUP(N996,Moeda!A$3:D$99,4,1)))</f>
        <v>1</v>
      </c>
    </row>
    <row r="997" spans="1:15" ht="20.100000000000001" customHeight="1" x14ac:dyDescent="0.2">
      <c r="A997" s="95">
        <v>54363</v>
      </c>
      <c r="B997" s="100">
        <f>VLOOKUP($A997,[2]MENSAIS!$A$3:$G$1000,2,FALSE)</f>
        <v>0</v>
      </c>
      <c r="C997" s="101">
        <f>VLOOKUP($A997,[2]MENSAIS!$A$3:$G$1000,3,FALSE)</f>
        <v>1</v>
      </c>
      <c r="D997" s="100">
        <f>VLOOKUP($A997,[2]MENSAIS!$A$3:$G$1000,4,FALSE)</f>
        <v>1</v>
      </c>
      <c r="E997" s="101">
        <f>VLOOKUP($A997,[2]MENSAIS!$A$3:$G$1000,5,FALSE)</f>
        <v>1</v>
      </c>
      <c r="F997" s="96">
        <f>VLOOKUP(A997,[2]MENSAIS!$A$2:$F$999,6,FALSE)</f>
        <v>0</v>
      </c>
      <c r="G997" s="93">
        <f t="shared" si="90"/>
        <v>54363</v>
      </c>
      <c r="H997" s="89">
        <f>VLOOKUP($A997,[2]MENSAIS!$A$3:$M$1000,8,FALSE)</f>
        <v>0</v>
      </c>
      <c r="I997" s="90">
        <f>VLOOKUP($A997,[2]MENSAIS!$A$3:$M$1000,9,FALSE)</f>
        <v>0</v>
      </c>
      <c r="J997" s="58">
        <f t="shared" si="91"/>
        <v>312</v>
      </c>
      <c r="K997" s="94">
        <f t="shared" si="88"/>
        <v>0</v>
      </c>
      <c r="L997" s="94">
        <f t="shared" si="89"/>
        <v>0</v>
      </c>
      <c r="M997" s="92">
        <v>995</v>
      </c>
      <c r="N997" s="93" t="str">
        <f t="shared" si="87"/>
        <v xml:space="preserve"> </v>
      </c>
      <c r="O997" s="94">
        <f>IF(N997&gt;$N$2,1,IF(C997=C998,1*O998,C997*O998/VLOOKUP(N997,Moeda!A$3:D$99,4,1)))</f>
        <v>1</v>
      </c>
    </row>
    <row r="998" spans="1:15" ht="20.100000000000001" customHeight="1" x14ac:dyDescent="0.2">
      <c r="A998" s="95">
        <v>54393</v>
      </c>
      <c r="B998" s="100">
        <f>VLOOKUP($A998,[2]MENSAIS!$A$3:$G$1000,2,FALSE)</f>
        <v>0</v>
      </c>
      <c r="C998" s="101">
        <f>VLOOKUP($A998,[2]MENSAIS!$A$3:$G$1000,3,FALSE)</f>
        <v>1</v>
      </c>
      <c r="D998" s="100">
        <f>VLOOKUP($A998,[2]MENSAIS!$A$3:$G$1000,4,FALSE)</f>
        <v>1</v>
      </c>
      <c r="E998" s="101">
        <f>VLOOKUP($A998,[2]MENSAIS!$A$3:$G$1000,5,FALSE)</f>
        <v>1</v>
      </c>
      <c r="F998" s="96">
        <f>VLOOKUP(A998,[2]MENSAIS!$A$2:$F$999,6,FALSE)</f>
        <v>0</v>
      </c>
      <c r="G998" s="93">
        <f t="shared" si="90"/>
        <v>54393</v>
      </c>
      <c r="H998" s="89">
        <f>VLOOKUP($A998,[2]MENSAIS!$A$3:$M$1000,8,FALSE)</f>
        <v>0</v>
      </c>
      <c r="I998" s="90">
        <f>VLOOKUP($A998,[2]MENSAIS!$A$3:$M$1000,9,FALSE)</f>
        <v>0</v>
      </c>
      <c r="J998" s="58">
        <f t="shared" si="91"/>
        <v>313</v>
      </c>
      <c r="K998" s="94">
        <f t="shared" si="88"/>
        <v>0</v>
      </c>
      <c r="L998" s="94">
        <f t="shared" si="89"/>
        <v>0</v>
      </c>
      <c r="M998" s="92">
        <v>996</v>
      </c>
      <c r="N998" s="93" t="str">
        <f t="shared" si="87"/>
        <v xml:space="preserve"> </v>
      </c>
      <c r="O998" s="94">
        <f>IF(N998&gt;$N$2,1,IF(C998=C999,1*O999,C998*O999/VLOOKUP(N998,Moeda!A$3:D$99,4,1)))</f>
        <v>1</v>
      </c>
    </row>
    <row r="999" spans="1:15" ht="20.100000000000001" customHeight="1" x14ac:dyDescent="0.2">
      <c r="A999" s="95">
        <v>54424</v>
      </c>
      <c r="B999" s="100">
        <f>VLOOKUP($A999,[2]MENSAIS!$A$3:$G$1000,2,FALSE)</f>
        <v>0</v>
      </c>
      <c r="C999" s="101">
        <f>VLOOKUP($A999,[2]MENSAIS!$A$3:$G$1000,3,FALSE)</f>
        <v>1</v>
      </c>
      <c r="D999" s="100">
        <f>VLOOKUP($A999,[2]MENSAIS!$A$3:$G$1000,4,FALSE)</f>
        <v>1</v>
      </c>
      <c r="E999" s="101">
        <f>VLOOKUP($A999,[2]MENSAIS!$A$3:$G$1000,5,FALSE)</f>
        <v>1</v>
      </c>
      <c r="F999" s="96">
        <f>VLOOKUP(A999,[2]MENSAIS!$A$2:$F$999,6,FALSE)</f>
        <v>0</v>
      </c>
      <c r="G999" s="93">
        <f t="shared" si="90"/>
        <v>54424</v>
      </c>
      <c r="H999" s="89">
        <f>VLOOKUP($A999,[2]MENSAIS!$A$3:$M$1000,8,FALSE)</f>
        <v>0</v>
      </c>
      <c r="I999" s="90">
        <f>VLOOKUP($A999,[2]MENSAIS!$A$3:$M$1000,9,FALSE)</f>
        <v>0</v>
      </c>
      <c r="J999" s="58">
        <f t="shared" si="91"/>
        <v>314</v>
      </c>
      <c r="K999" s="94">
        <f t="shared" si="88"/>
        <v>0</v>
      </c>
      <c r="L999" s="94">
        <f t="shared" si="89"/>
        <v>0</v>
      </c>
      <c r="M999" s="92">
        <v>997</v>
      </c>
      <c r="N999" s="93" t="str">
        <f t="shared" si="87"/>
        <v xml:space="preserve"> </v>
      </c>
      <c r="O999" s="94">
        <f>IF(N999&gt;$N$2,1,IF(C999=C1000,1*O1000,C999*O1000/VLOOKUP(N999,Moeda!A$3:D$99,4,1)))</f>
        <v>1</v>
      </c>
    </row>
    <row r="1000" spans="1:15" ht="15" customHeight="1" x14ac:dyDescent="0.2">
      <c r="A1000" s="83"/>
      <c r="C1000" s="83"/>
      <c r="D1000" s="83"/>
      <c r="E1000" s="83"/>
      <c r="G1000" s="83"/>
      <c r="I1000" s="77"/>
      <c r="J1000" s="83"/>
      <c r="K1000" s="83"/>
      <c r="L1000" s="83"/>
      <c r="M1000" s="110"/>
      <c r="N1000" s="93"/>
    </row>
    <row r="1001" spans="1:15" ht="15" customHeight="1" x14ac:dyDescent="0.2">
      <c r="J1001" s="68" t="s">
        <v>37</v>
      </c>
    </row>
  </sheetData>
  <sheetProtection algorithmName="SHA-512" hashValue="hpiklnjdPVI1d7UPp9wIrK3b6CY1QW9w4u61vq1DXcbIaApU8k4hV0FkcTHl6hYiqfSa7emSOahpgJYAjaO8QQ==" saltValue="kj16rxSWFbDYy+PQCVsX+Q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B8" sqref="B8"/>
    </sheetView>
  </sheetViews>
  <sheetFormatPr defaultRowHeight="15" customHeight="1" x14ac:dyDescent="0.2"/>
  <cols>
    <col min="1" max="1" width="16.42578125" style="131" customWidth="1"/>
    <col min="2" max="2" width="14.85546875" style="146" customWidth="1"/>
    <col min="3" max="4" width="12.7109375" style="147" customWidth="1"/>
    <col min="5" max="5" width="12.85546875" style="131" customWidth="1"/>
    <col min="6" max="6" width="15.28515625" style="138" customWidth="1"/>
    <col min="7" max="7" width="13.85546875" style="148" customWidth="1"/>
    <col min="8" max="8" width="16.140625" style="149" customWidth="1"/>
    <col min="9" max="9" width="13.85546875" style="131" bestFit="1" customWidth="1"/>
    <col min="10" max="10" width="8.7109375" style="131" customWidth="1"/>
    <col min="11" max="11" width="13.85546875" style="131" bestFit="1" customWidth="1"/>
    <col min="12" max="12" width="9.7109375" style="131" customWidth="1"/>
    <col min="13" max="13" width="14.7109375" style="132" bestFit="1" customWidth="1"/>
    <col min="14" max="14" width="16.5703125" style="131" customWidth="1"/>
    <col min="15" max="18" width="9.7109375" style="131" customWidth="1"/>
    <col min="19" max="19" width="3.85546875" style="131" customWidth="1"/>
    <col min="20" max="20" width="19.28515625" style="131" customWidth="1"/>
    <col min="21" max="16384" width="9.140625" style="131"/>
  </cols>
  <sheetData>
    <row r="1" spans="1:17" s="17" customFormat="1" ht="22.5" customHeight="1" x14ac:dyDescent="0.2">
      <c r="A1" s="17" t="s">
        <v>21</v>
      </c>
      <c r="B1" s="112"/>
      <c r="E1" s="113"/>
      <c r="G1" s="114"/>
      <c r="H1" s="114"/>
      <c r="I1" s="115" t="s">
        <v>22</v>
      </c>
      <c r="J1" s="116"/>
      <c r="K1" s="115"/>
      <c r="M1" s="117" t="s">
        <v>23</v>
      </c>
      <c r="N1" s="118" t="s">
        <v>24</v>
      </c>
      <c r="P1" s="116"/>
      <c r="Q1" s="116"/>
    </row>
    <row r="2" spans="1:17" s="17" customFormat="1" ht="53.25" customHeight="1" x14ac:dyDescent="0.2">
      <c r="A2" s="26" t="s">
        <v>25</v>
      </c>
      <c r="B2" s="119" t="s">
        <v>59</v>
      </c>
      <c r="C2" s="26" t="s">
        <v>34</v>
      </c>
      <c r="D2" s="26" t="s">
        <v>58</v>
      </c>
      <c r="E2" s="120" t="s">
        <v>52</v>
      </c>
      <c r="F2" s="26" t="s">
        <v>26</v>
      </c>
      <c r="G2" s="121"/>
      <c r="H2" s="121"/>
      <c r="I2" s="122">
        <f>[3]Base!$L$2</f>
        <v>44866</v>
      </c>
      <c r="J2" s="123">
        <f>[3]Base!$M$2</f>
        <v>0.53010000000000002</v>
      </c>
      <c r="K2" s="122">
        <f>[3]Base!$N$2</f>
        <v>44896</v>
      </c>
      <c r="P2" s="124"/>
      <c r="Q2" s="124"/>
    </row>
    <row r="3" spans="1:17" ht="15" customHeight="1" x14ac:dyDescent="0.2">
      <c r="A3" s="125">
        <v>34335</v>
      </c>
      <c r="B3" s="126">
        <f>VLOOKUP($A3,[3]Base!$A$3:$L$1000,3,FALSE)</f>
        <v>139.16999999999999</v>
      </c>
      <c r="C3" s="127">
        <f>VLOOKUP($A3,[3]Base!$A$3:$L$1000,4,FALSE)</f>
        <v>1</v>
      </c>
      <c r="D3" s="127">
        <f>VLOOKUP($A3,[3]Base!$A$3:$L$1000,5,FALSE)</f>
        <v>0</v>
      </c>
      <c r="E3" s="127">
        <f>VLOOKUP($A3,[3]Base!$A$3:$L$1000,6,FALSE)</f>
        <v>0</v>
      </c>
      <c r="F3" s="128">
        <f>VLOOKUP($A3,[3]Base!$A$3:$L$1000,8,FALSE)</f>
        <v>0</v>
      </c>
      <c r="G3" s="129"/>
      <c r="H3" s="130"/>
      <c r="J3" s="131" t="s">
        <v>32</v>
      </c>
    </row>
    <row r="4" spans="1:17" ht="15" customHeight="1" x14ac:dyDescent="0.2">
      <c r="A4" s="125">
        <v>34366</v>
      </c>
      <c r="B4" s="126">
        <f>VLOOKUP($A4,[3]Base!$A$3:$L$1000,3,FALSE)</f>
        <v>194.42</v>
      </c>
      <c r="C4" s="127">
        <f>VLOOKUP($A4,[3]Base!$A$3:$L$1000,4,FALSE)</f>
        <v>1.3969964800000001</v>
      </c>
      <c r="D4" s="127">
        <f>VLOOKUP($A4,[3]Base!$A$3:$L$1000,5,FALSE)</f>
        <v>39.699599999999997</v>
      </c>
      <c r="E4" s="127">
        <f>VLOOKUP($A4,[3]Base!$A$3:$L$1000,6,FALSE)</f>
        <v>0</v>
      </c>
      <c r="F4" s="128">
        <f>VLOOKUP($A4,[3]Base!$A$3:$L$1000,8,FALSE)</f>
        <v>0</v>
      </c>
      <c r="G4" s="129"/>
      <c r="H4" s="130"/>
    </row>
    <row r="5" spans="1:17" ht="15" customHeight="1" x14ac:dyDescent="0.2">
      <c r="A5" s="125">
        <v>34394</v>
      </c>
      <c r="B5" s="126">
        <f>VLOOKUP($A5,[3]Base!$A$3:$L$1000,3,FALSE)</f>
        <v>279.25</v>
      </c>
      <c r="C5" s="127">
        <f>VLOOKUP($A5,[3]Base!$A$3:$L$1000,4,FALSE)</f>
        <v>1.4363234199999999</v>
      </c>
      <c r="D5" s="127">
        <f>VLOOKUP($A5,[3]Base!$A$3:$L$1000,5,FALSE)</f>
        <v>43.632300000000001</v>
      </c>
      <c r="E5" s="127">
        <f>VLOOKUP($A5,[3]Base!$A$3:$L$1000,6,FALSE)</f>
        <v>0</v>
      </c>
      <c r="F5" s="128">
        <f>VLOOKUP($A5,[3]Base!$A$3:$L$1000,8,FALSE)</f>
        <v>0</v>
      </c>
      <c r="G5" s="129"/>
      <c r="H5" s="130"/>
    </row>
    <row r="6" spans="1:17" ht="15" customHeight="1" x14ac:dyDescent="0.2">
      <c r="A6" s="125">
        <v>34425</v>
      </c>
      <c r="B6" s="126">
        <f>VLOOKUP($A6,[3]Base!$A$3:$L$1000,3,FALSE)</f>
        <v>394.44</v>
      </c>
      <c r="C6" s="127">
        <f>VLOOKUP($A6,[3]Base!$A$3:$L$1000,4,FALSE)</f>
        <v>1.4124977599999999</v>
      </c>
      <c r="D6" s="127">
        <f>VLOOKUP($A6,[3]Base!$A$3:$L$1000,5,FALSE)</f>
        <v>41.2498</v>
      </c>
      <c r="E6" s="127">
        <f>VLOOKUP($A6,[3]Base!$A$3:$L$1000,6,FALSE)</f>
        <v>0</v>
      </c>
      <c r="F6" s="128">
        <f>VLOOKUP($A6,[3]Base!$A$3:$L$1000,8,FALSE)</f>
        <v>0</v>
      </c>
      <c r="G6" s="129"/>
      <c r="H6" s="130"/>
    </row>
    <row r="7" spans="1:17" ht="15" customHeight="1" x14ac:dyDescent="0.2">
      <c r="A7" s="125">
        <v>34455</v>
      </c>
      <c r="B7" s="126">
        <f>VLOOKUP($A7,[3]Base!$A$3:$L$1000,3,FALSE)</f>
        <v>568.82000000000005</v>
      </c>
      <c r="C7" s="127">
        <f>VLOOKUP($A7,[3]Base!$A$3:$L$1000,4,FALSE)</f>
        <v>1.4420951200000001</v>
      </c>
      <c r="D7" s="127">
        <f>VLOOKUP($A7,[3]Base!$A$3:$L$1000,5,FALSE)</f>
        <v>44.209499999999998</v>
      </c>
      <c r="E7" s="127">
        <f>VLOOKUP($A7,[3]Base!$A$3:$L$1000,6,FALSE)</f>
        <v>0</v>
      </c>
      <c r="F7" s="128">
        <f>VLOOKUP($A7,[3]Base!$A$3:$L$1000,8,FALSE)</f>
        <v>0</v>
      </c>
      <c r="G7" s="129"/>
      <c r="H7" s="130"/>
    </row>
    <row r="8" spans="1:17" ht="15" customHeight="1" x14ac:dyDescent="0.2">
      <c r="A8" s="125">
        <v>34486</v>
      </c>
      <c r="B8" s="126">
        <f>VLOOKUP($A8,[3]Base!$A$3:$L$1000,3,FALSE)</f>
        <v>822.8</v>
      </c>
      <c r="C8" s="127">
        <f>VLOOKUP($A8,[3]Base!$A$3:$L$1000,4,FALSE)</f>
        <v>1.4465032900000001</v>
      </c>
      <c r="D8" s="127">
        <f>VLOOKUP($A8,[3]Base!$A$3:$L$1000,5,FALSE)</f>
        <v>44.650300000000001</v>
      </c>
      <c r="E8" s="127">
        <f>VLOOKUP($A8,[3]Base!$A$3:$L$1000,6,FALSE)</f>
        <v>0</v>
      </c>
      <c r="F8" s="128">
        <f>VLOOKUP($A8,[3]Base!$A$3:$L$1000,8,FALSE)</f>
        <v>0</v>
      </c>
      <c r="G8" s="129"/>
      <c r="H8" s="130"/>
    </row>
    <row r="9" spans="1:17" ht="15" customHeight="1" x14ac:dyDescent="0.2">
      <c r="A9" s="125">
        <v>34516</v>
      </c>
      <c r="B9" s="126">
        <f>VLOOKUP($A9,[3]Base!$A$3:$L$1000,3,FALSE)</f>
        <v>865.67</v>
      </c>
      <c r="C9" s="127">
        <f>VLOOKUP($A9,[3]Base!$A$3:$L$1000,4,FALSE)</f>
        <v>1.0521025799999999</v>
      </c>
      <c r="D9" s="127">
        <f>VLOOKUP($A9,[3]Base!$A$3:$L$1000,5,FALSE)</f>
        <v>5.2103000000000002</v>
      </c>
      <c r="E9" s="127">
        <f>VLOOKUP($A9,[3]Base!$A$3:$L$1000,6,FALSE)</f>
        <v>0</v>
      </c>
      <c r="F9" s="128">
        <f>VLOOKUP($A9,[3]Base!$A$3:$L$1000,8,FALSE)</f>
        <v>0</v>
      </c>
      <c r="G9" s="129"/>
      <c r="H9" s="130"/>
    </row>
    <row r="10" spans="1:17" ht="15" customHeight="1" x14ac:dyDescent="0.2">
      <c r="A10" s="125">
        <v>34547</v>
      </c>
      <c r="B10" s="126">
        <f>VLOOKUP($A10,[3]Base!$A$3:$L$1000,3,FALSE)</f>
        <v>908.95</v>
      </c>
      <c r="C10" s="127">
        <f>VLOOKUP($A10,[3]Base!$A$3:$L$1000,4,FALSE)</f>
        <v>1.04999596</v>
      </c>
      <c r="D10" s="127">
        <f>VLOOKUP($A10,[3]Base!$A$3:$L$1000,5,FALSE)</f>
        <v>4.9996</v>
      </c>
      <c r="E10" s="127">
        <f>VLOOKUP($A10,[3]Base!$A$3:$L$1000,6,FALSE)</f>
        <v>0</v>
      </c>
      <c r="F10" s="128">
        <f>VLOOKUP($A10,[3]Base!$A$3:$L$1000,8,FALSE)</f>
        <v>0</v>
      </c>
      <c r="G10" s="129"/>
      <c r="H10" s="130"/>
    </row>
    <row r="11" spans="1:17" ht="15" customHeight="1" x14ac:dyDescent="0.2">
      <c r="A11" s="125">
        <v>34578</v>
      </c>
      <c r="B11" s="126">
        <f>VLOOKUP($A11,[3]Base!$A$3:$L$1000,3,FALSE)</f>
        <v>923.77</v>
      </c>
      <c r="C11" s="127">
        <f>VLOOKUP($A11,[3]Base!$A$3:$L$1000,4,FALSE)</f>
        <v>1.01630453</v>
      </c>
      <c r="D11" s="127">
        <f>VLOOKUP($A11,[3]Base!$A$3:$L$1000,5,FALSE)</f>
        <v>1.6305000000000001</v>
      </c>
      <c r="E11" s="127">
        <f>VLOOKUP($A11,[3]Base!$A$3:$L$1000,6,FALSE)</f>
        <v>0</v>
      </c>
      <c r="F11" s="128">
        <f>VLOOKUP($A11,[3]Base!$A$3:$L$1000,8,FALSE)</f>
        <v>0</v>
      </c>
      <c r="G11" s="129"/>
      <c r="H11" s="130"/>
    </row>
    <row r="12" spans="1:17" ht="15" customHeight="1" x14ac:dyDescent="0.2">
      <c r="A12" s="125">
        <v>34608</v>
      </c>
      <c r="B12" s="126">
        <f>VLOOKUP($A12,[3]Base!$A$3:$L$1000,3,FALSE)</f>
        <v>941.32</v>
      </c>
      <c r="C12" s="127">
        <f>VLOOKUP($A12,[3]Base!$A$3:$L$1000,4,FALSE)</f>
        <v>1.0189982399999999</v>
      </c>
      <c r="D12" s="127">
        <f>VLOOKUP($A12,[3]Base!$A$3:$L$1000,5,FALSE)</f>
        <v>1.8997999999999999</v>
      </c>
      <c r="E12" s="127">
        <f>VLOOKUP($A12,[3]Base!$A$3:$L$1000,6,FALSE)</f>
        <v>0</v>
      </c>
      <c r="F12" s="128">
        <f>VLOOKUP($A12,[3]Base!$A$3:$L$1000,8,FALSE)</f>
        <v>0</v>
      </c>
      <c r="G12" s="129"/>
      <c r="H12" s="130"/>
    </row>
    <row r="13" spans="1:17" ht="15" customHeight="1" x14ac:dyDescent="0.2">
      <c r="A13" s="125">
        <v>34639</v>
      </c>
      <c r="B13" s="126">
        <f>VLOOKUP($A13,[3]Base!$A$3:$L$1000,3,FALSE)</f>
        <v>969.09</v>
      </c>
      <c r="C13" s="127">
        <f>VLOOKUP($A13,[3]Base!$A$3:$L$1000,4,FALSE)</f>
        <v>1.0295011300000001</v>
      </c>
      <c r="D13" s="127">
        <f>VLOOKUP($A13,[3]Base!$A$3:$L$1000,5,FALSE)</f>
        <v>2.9500999999999999</v>
      </c>
      <c r="E13" s="127">
        <f>VLOOKUP($A13,[3]Base!$A$3:$L$1000,6,FALSE)</f>
        <v>0</v>
      </c>
      <c r="F13" s="128">
        <f>VLOOKUP($A13,[3]Base!$A$3:$L$1000,8,FALSE)</f>
        <v>0</v>
      </c>
      <c r="G13" s="129"/>
      <c r="H13" s="130"/>
    </row>
    <row r="14" spans="1:17" ht="15" customHeight="1" x14ac:dyDescent="0.2">
      <c r="A14" s="125">
        <v>34669</v>
      </c>
      <c r="B14" s="126">
        <f>VLOOKUP($A14,[3]Base!$A$3:$L$1000,3,FALSE)</f>
        <v>990.89</v>
      </c>
      <c r="C14" s="127">
        <f>VLOOKUP($A14,[3]Base!$A$3:$L$1000,4,FALSE)</f>
        <v>1.0224953299999999</v>
      </c>
      <c r="D14" s="127">
        <f>VLOOKUP($A14,[3]Base!$A$3:$L$1000,5,FALSE)</f>
        <v>2.2494999999999998</v>
      </c>
      <c r="E14" s="127">
        <f>VLOOKUP($A14,[3]Base!$A$3:$L$1000,6,FALSE)</f>
        <v>0</v>
      </c>
      <c r="F14" s="128">
        <f>VLOOKUP($A14,[3]Base!$A$3:$L$1000,8,FALSE)</f>
        <v>0</v>
      </c>
      <c r="G14" s="129"/>
      <c r="H14" s="130"/>
    </row>
    <row r="15" spans="1:17" ht="15" customHeight="1" x14ac:dyDescent="0.2">
      <c r="A15" s="125">
        <v>34700</v>
      </c>
      <c r="B15" s="126">
        <f>VLOOKUP($A15,[3]Base!$A$3:$L$1000,3,FALSE)</f>
        <v>1008.53</v>
      </c>
      <c r="C15" s="127">
        <f>VLOOKUP($A15,[3]Base!$A$3:$L$1000,4,FALSE)</f>
        <v>1.0178021799999999</v>
      </c>
      <c r="D15" s="127">
        <f>VLOOKUP($A15,[3]Base!$A$3:$L$1000,5,FALSE)</f>
        <v>1.7802</v>
      </c>
      <c r="E15" s="127">
        <f>VLOOKUP($A15,[3]Base!$A$3:$L$1000,6,FALSE)</f>
        <v>1.0178021799999999</v>
      </c>
      <c r="F15" s="128">
        <f>VLOOKUP($A15,[3]Base!$A$3:$L$1000,8,FALSE)</f>
        <v>7.2467486900000004</v>
      </c>
      <c r="G15" s="129"/>
      <c r="H15" s="130"/>
    </row>
    <row r="16" spans="1:17" ht="15" customHeight="1" x14ac:dyDescent="0.2">
      <c r="A16" s="125">
        <v>34731</v>
      </c>
      <c r="B16" s="126">
        <f>VLOOKUP($A16,[3]Base!$A$3:$L$1000,3,FALSE)</f>
        <v>1020.83</v>
      </c>
      <c r="C16" s="127">
        <f>VLOOKUP($A16,[3]Base!$A$3:$L$1000,4,FALSE)</f>
        <v>1.0121959700000001</v>
      </c>
      <c r="D16" s="127">
        <f>VLOOKUP($A16,[3]Base!$A$3:$L$1000,5,FALSE)</f>
        <v>1.2196</v>
      </c>
      <c r="E16" s="127">
        <f>VLOOKUP($A16,[3]Base!$A$3:$L$1000,6,FALSE)</f>
        <v>1.0302152600000001</v>
      </c>
      <c r="F16" s="128">
        <f>VLOOKUP($A16,[3]Base!$A$3:$L$1000,8,FALSE)</f>
        <v>5.25064303</v>
      </c>
      <c r="G16" s="129"/>
      <c r="H16" s="130"/>
    </row>
    <row r="17" spans="1:8" ht="15" customHeight="1" x14ac:dyDescent="0.2">
      <c r="A17" s="125">
        <v>34759</v>
      </c>
      <c r="B17" s="126">
        <f>VLOOKUP($A17,[3]Base!$A$3:$L$1000,3,FALSE)</f>
        <v>1033.9000000000001</v>
      </c>
      <c r="C17" s="127">
        <f>VLOOKUP($A17,[3]Base!$A$3:$L$1000,4,FALSE)</f>
        <v>1.01280331</v>
      </c>
      <c r="D17" s="127">
        <f>VLOOKUP($A17,[3]Base!$A$3:$L$1000,5,FALSE)</f>
        <v>1.2803</v>
      </c>
      <c r="E17" s="127">
        <f>VLOOKUP($A17,[3]Base!$A$3:$L$1000,6,FALSE)</f>
        <v>1.04340543</v>
      </c>
      <c r="F17" s="128">
        <f>VLOOKUP($A17,[3]Base!$A$3:$L$1000,8,FALSE)</f>
        <v>3.7024172700000002</v>
      </c>
      <c r="G17" s="129"/>
      <c r="H17" s="130"/>
    </row>
    <row r="18" spans="1:8" ht="15" customHeight="1" x14ac:dyDescent="0.2">
      <c r="A18" s="125">
        <v>34790</v>
      </c>
      <c r="B18" s="126">
        <f>VLOOKUP($A18,[3]Base!$A$3:$L$1000,3,FALSE)</f>
        <v>1054.06</v>
      </c>
      <c r="C18" s="127">
        <f>VLOOKUP($A18,[3]Base!$A$3:$L$1000,4,FALSE)</f>
        <v>1.0194989800000001</v>
      </c>
      <c r="D18" s="127">
        <f>VLOOKUP($A18,[3]Base!$A$3:$L$1000,5,FALSE)</f>
        <v>1.9499</v>
      </c>
      <c r="E18" s="127">
        <f>VLOOKUP($A18,[3]Base!$A$3:$L$1000,6,FALSE)</f>
        <v>1.06375077</v>
      </c>
      <c r="F18" s="128">
        <f>VLOOKUP($A18,[3]Base!$A$3:$L$1000,8,FALSE)</f>
        <v>2.6722949499999999</v>
      </c>
      <c r="G18" s="129"/>
      <c r="H18" s="130"/>
    </row>
    <row r="19" spans="1:8" ht="15" customHeight="1" x14ac:dyDescent="0.2">
      <c r="A19" s="125">
        <v>34820</v>
      </c>
      <c r="B19" s="126">
        <f>VLOOKUP($A19,[3]Base!$A$3:$L$1000,3,FALSE)</f>
        <v>1083.26</v>
      </c>
      <c r="C19" s="127">
        <f>VLOOKUP($A19,[3]Base!$A$3:$L$1000,4,FALSE)</f>
        <v>1.0277024100000001</v>
      </c>
      <c r="D19" s="127">
        <f>VLOOKUP($A19,[3]Base!$A$3:$L$1000,5,FALSE)</f>
        <v>2.7702</v>
      </c>
      <c r="E19" s="127">
        <f>VLOOKUP($A19,[3]Base!$A$3:$L$1000,6,FALSE)</f>
        <v>1.0932192300000001</v>
      </c>
      <c r="F19" s="128">
        <f>VLOOKUP($A19,[3]Base!$A$3:$L$1000,8,FALSE)</f>
        <v>1.90439862</v>
      </c>
      <c r="G19" s="129"/>
      <c r="H19" s="130"/>
    </row>
    <row r="20" spans="1:8" ht="15" customHeight="1" x14ac:dyDescent="0.2">
      <c r="A20" s="125">
        <v>34851</v>
      </c>
      <c r="B20" s="126">
        <f>VLOOKUP($A20,[3]Base!$A$3:$L$1000,3,FALSE)</f>
        <v>1107.6300000000001</v>
      </c>
      <c r="C20" s="127">
        <f>VLOOKUP($A20,[3]Base!$A$3:$L$1000,4,FALSE)</f>
        <v>1.0224969100000001</v>
      </c>
      <c r="D20" s="127">
        <f>VLOOKUP($A20,[3]Base!$A$3:$L$1000,5,FALSE)</f>
        <v>2.2496999999999998</v>
      </c>
      <c r="E20" s="127">
        <f>VLOOKUP($A20,[3]Base!$A$3:$L$1000,6,FALSE)</f>
        <v>1.11781328</v>
      </c>
      <c r="F20" s="128">
        <f>VLOOKUP($A20,[3]Base!$A$3:$L$1000,8,FALSE)</f>
        <v>1.3461716399999999</v>
      </c>
      <c r="G20" s="129"/>
      <c r="H20" s="130"/>
    </row>
    <row r="21" spans="1:8" ht="15" customHeight="1" x14ac:dyDescent="0.2">
      <c r="A21" s="125">
        <v>34881</v>
      </c>
      <c r="B21" s="126">
        <f>VLOOKUP($A21,[3]Base!$A$3:$L$1000,3,FALSE)</f>
        <v>1136.32</v>
      </c>
      <c r="C21" s="127">
        <f>VLOOKUP($A21,[3]Base!$A$3:$L$1000,4,FALSE)</f>
        <v>1.0259021500000001</v>
      </c>
      <c r="D21" s="127">
        <f>VLOOKUP($A21,[3]Base!$A$3:$L$1000,5,FALSE)</f>
        <v>2.5901999999999998</v>
      </c>
      <c r="E21" s="127">
        <f>VLOOKUP($A21,[3]Base!$A$3:$L$1000,6,FALSE)</f>
        <v>1.14676705</v>
      </c>
      <c r="F21" s="128">
        <f>VLOOKUP($A21,[3]Base!$A$3:$L$1000,8,FALSE)</f>
        <v>1.3126480300000001</v>
      </c>
      <c r="G21" s="129"/>
      <c r="H21" s="130"/>
    </row>
    <row r="22" spans="1:8" ht="15" customHeight="1" x14ac:dyDescent="0.2">
      <c r="A22" s="125">
        <v>34912</v>
      </c>
      <c r="B22" s="126">
        <f>VLOOKUP($A22,[3]Base!$A$3:$L$1000,3,FALSE)</f>
        <v>1153.25</v>
      </c>
      <c r="C22" s="127">
        <f>VLOOKUP($A22,[3]Base!$A$3:$L$1000,4,FALSE)</f>
        <v>1.01489897</v>
      </c>
      <c r="D22" s="127">
        <f>VLOOKUP($A22,[3]Base!$A$3:$L$1000,5,FALSE)</f>
        <v>1.4899</v>
      </c>
      <c r="E22" s="127">
        <f>VLOOKUP($A22,[3]Base!$A$3:$L$1000,6,FALSE)</f>
        <v>1.1638527000000001</v>
      </c>
      <c r="F22" s="128">
        <f>VLOOKUP($A22,[3]Base!$A$3:$L$1000,8,FALSE)</f>
        <v>1.26877168</v>
      </c>
      <c r="G22" s="129"/>
      <c r="H22" s="130"/>
    </row>
    <row r="23" spans="1:8" ht="15" customHeight="1" x14ac:dyDescent="0.2">
      <c r="A23" s="125">
        <v>34943</v>
      </c>
      <c r="B23" s="126">
        <f>VLOOKUP($A23,[3]Base!$A$3:$L$1000,3,FALSE)</f>
        <v>1164.44</v>
      </c>
      <c r="C23" s="127">
        <f>VLOOKUP($A23,[3]Base!$A$3:$L$1000,4,FALSE)</f>
        <v>1.00970301</v>
      </c>
      <c r="D23" s="127">
        <f>VLOOKUP($A23,[3]Base!$A$3:$L$1000,5,FALSE)</f>
        <v>0.97030000000000005</v>
      </c>
      <c r="E23" s="127">
        <f>VLOOKUP($A23,[3]Base!$A$3:$L$1000,6,FALSE)</f>
        <v>1.17514557</v>
      </c>
      <c r="F23" s="128">
        <f>VLOOKUP($A23,[3]Base!$A$3:$L$1000,8,FALSE)</f>
        <v>1.2605302300000001</v>
      </c>
      <c r="G23" s="129"/>
      <c r="H23" s="130"/>
    </row>
    <row r="24" spans="1:8" ht="15" customHeight="1" x14ac:dyDescent="0.2">
      <c r="A24" s="125">
        <v>34973</v>
      </c>
      <c r="B24" s="126">
        <f>VLOOKUP($A24,[3]Base!$A$3:$L$1000,3,FALSE)</f>
        <v>1180.04</v>
      </c>
      <c r="C24" s="127">
        <f>VLOOKUP($A24,[3]Base!$A$3:$L$1000,4,FALSE)</f>
        <v>1.0133970000000001</v>
      </c>
      <c r="D24" s="127">
        <f>VLOOKUP($A24,[3]Base!$A$3:$L$1000,5,FALSE)</f>
        <v>1.3396999999999999</v>
      </c>
      <c r="E24" s="127">
        <f>VLOOKUP($A24,[3]Base!$A$3:$L$1000,6,FALSE)</f>
        <v>1.1908890000000001</v>
      </c>
      <c r="F24" s="128">
        <f>VLOOKUP($A24,[3]Base!$A$3:$L$1000,8,FALSE)</f>
        <v>1.25360133</v>
      </c>
      <c r="G24" s="129"/>
      <c r="H24" s="130"/>
    </row>
    <row r="25" spans="1:8" ht="15" customHeight="1" x14ac:dyDescent="0.2">
      <c r="A25" s="125">
        <v>35004</v>
      </c>
      <c r="B25" s="126">
        <f>VLOOKUP($A25,[3]Base!$A$3:$L$1000,3,FALSE)</f>
        <v>1197.27</v>
      </c>
      <c r="C25" s="127">
        <f>VLOOKUP($A25,[3]Base!$A$3:$L$1000,4,FALSE)</f>
        <v>1.0146012</v>
      </c>
      <c r="D25" s="127">
        <f>VLOOKUP($A25,[3]Base!$A$3:$L$1000,5,FALSE)</f>
        <v>1.4601</v>
      </c>
      <c r="E25" s="127">
        <f>VLOOKUP($A25,[3]Base!$A$3:$L$1000,6,FALSE)</f>
        <v>1.20827741</v>
      </c>
      <c r="F25" s="128">
        <f>VLOOKUP($A25,[3]Base!$A$3:$L$1000,8,FALSE)</f>
        <v>1.2354580100000001</v>
      </c>
      <c r="G25" s="129"/>
      <c r="H25" s="130"/>
    </row>
    <row r="26" spans="1:8" ht="15" customHeight="1" x14ac:dyDescent="0.2">
      <c r="A26" s="125">
        <v>35034</v>
      </c>
      <c r="B26" s="126">
        <f>VLOOKUP($A26,[3]Base!$A$3:$L$1000,3,FALSE)</f>
        <v>1213.55</v>
      </c>
      <c r="C26" s="127">
        <f>VLOOKUP($A26,[3]Base!$A$3:$L$1000,4,FALSE)</f>
        <v>1.0135976</v>
      </c>
      <c r="D26" s="127">
        <f>VLOOKUP($A26,[3]Base!$A$3:$L$1000,5,FALSE)</f>
        <v>1.3597999999999999</v>
      </c>
      <c r="E26" s="127">
        <f>VLOOKUP($A26,[3]Base!$A$3:$L$1000,6,FALSE)</f>
        <v>1.2247070799999999</v>
      </c>
      <c r="F26" s="128">
        <f>VLOOKUP($A26,[3]Base!$A$3:$L$1000,8,FALSE)</f>
        <v>1.2247070799999999</v>
      </c>
      <c r="G26" s="129"/>
      <c r="H26" s="130"/>
    </row>
    <row r="27" spans="1:8" ht="15" customHeight="1" x14ac:dyDescent="0.2">
      <c r="A27" s="125">
        <v>35065</v>
      </c>
      <c r="B27" s="126">
        <f>VLOOKUP($A27,[3]Base!$A$3:$L$1000,3,FALSE)</f>
        <v>1233.33</v>
      </c>
      <c r="C27" s="127">
        <f>VLOOKUP($A27,[3]Base!$A$3:$L$1000,4,FALSE)</f>
        <v>1.0162992900000001</v>
      </c>
      <c r="D27" s="127">
        <f>VLOOKUP($A27,[3]Base!$A$3:$L$1000,5,FALSE)</f>
        <v>1.6298999999999999</v>
      </c>
      <c r="E27" s="127">
        <f>VLOOKUP($A27,[3]Base!$A$3:$L$1000,6,FALSE)</f>
        <v>1.0162992900000001</v>
      </c>
      <c r="F27" s="128">
        <f>VLOOKUP($A27,[3]Base!$A$3:$L$1000,8,FALSE)</f>
        <v>1.2228986799999999</v>
      </c>
      <c r="G27" s="129"/>
      <c r="H27" s="130"/>
    </row>
    <row r="28" spans="1:8" ht="15" customHeight="1" x14ac:dyDescent="0.2">
      <c r="A28" s="125">
        <v>35096</v>
      </c>
      <c r="B28" s="126">
        <f>VLOOKUP($A28,[3]Base!$A$3:$L$1000,3,FALSE)</f>
        <v>1248.1300000000001</v>
      </c>
      <c r="C28" s="127">
        <f>VLOOKUP($A28,[3]Base!$A$3:$L$1000,4,FALSE)</f>
        <v>1.0120000300000001</v>
      </c>
      <c r="D28" s="127">
        <f>VLOOKUP($A28,[3]Base!$A$3:$L$1000,5,FALSE)</f>
        <v>1.2</v>
      </c>
      <c r="E28" s="127">
        <f>VLOOKUP($A28,[3]Base!$A$3:$L$1000,6,FALSE)</f>
        <v>1.02849491</v>
      </c>
      <c r="F28" s="128">
        <f>VLOOKUP($A28,[3]Base!$A$3:$L$1000,8,FALSE)</f>
        <v>1.22266195</v>
      </c>
      <c r="G28" s="129"/>
      <c r="H28" s="130"/>
    </row>
    <row r="29" spans="1:8" ht="15" customHeight="1" x14ac:dyDescent="0.2">
      <c r="A29" s="125">
        <v>35125</v>
      </c>
      <c r="B29" s="126">
        <f>VLOOKUP($A29,[3]Base!$A$3:$L$1000,3,FALSE)</f>
        <v>1255.8699999999999</v>
      </c>
      <c r="C29" s="127">
        <f>VLOOKUP($A29,[3]Base!$A$3:$L$1000,4,FALSE)</f>
        <v>1.00620128</v>
      </c>
      <c r="D29" s="127">
        <f>VLOOKUP($A29,[3]Base!$A$3:$L$1000,5,FALSE)</f>
        <v>0.62009999999999998</v>
      </c>
      <c r="E29" s="127">
        <f>VLOOKUP($A29,[3]Base!$A$3:$L$1000,6,FALSE)</f>
        <v>1.0348728899999999</v>
      </c>
      <c r="F29" s="128">
        <f>VLOOKUP($A29,[3]Base!$A$3:$L$1000,8,FALSE)</f>
        <v>1.21469194</v>
      </c>
      <c r="G29" s="129"/>
      <c r="H29" s="130"/>
    </row>
    <row r="30" spans="1:8" ht="15" customHeight="1" x14ac:dyDescent="0.2">
      <c r="A30" s="125">
        <v>35156</v>
      </c>
      <c r="B30" s="126">
        <f>VLOOKUP($A30,[3]Base!$A$3:$L$1000,3,FALSE)</f>
        <v>1264.6600000000001</v>
      </c>
      <c r="C30" s="127">
        <f>VLOOKUP($A30,[3]Base!$A$3:$L$1000,4,FALSE)</f>
        <v>1.0069991300000001</v>
      </c>
      <c r="D30" s="127">
        <f>VLOOKUP($A30,[3]Base!$A$3:$L$1000,5,FALSE)</f>
        <v>0.69989999999999997</v>
      </c>
      <c r="E30" s="127">
        <f>VLOOKUP($A30,[3]Base!$A$3:$L$1000,6,FALSE)</f>
        <v>1.0421161000000001</v>
      </c>
      <c r="F30" s="128">
        <f>VLOOKUP($A30,[3]Base!$A$3:$L$1000,8,FALSE)</f>
        <v>1.19979887</v>
      </c>
      <c r="G30" s="129"/>
      <c r="H30" s="130"/>
    </row>
    <row r="31" spans="1:8" ht="15" customHeight="1" x14ac:dyDescent="0.2">
      <c r="A31" s="125">
        <v>35186</v>
      </c>
      <c r="B31" s="126">
        <f>VLOOKUP($A31,[3]Base!$A$3:$L$1000,3,FALSE)</f>
        <v>1281.3499999999999</v>
      </c>
      <c r="C31" s="127">
        <f>VLOOKUP($A31,[3]Base!$A$3:$L$1000,4,FALSE)</f>
        <v>1.0131972199999999</v>
      </c>
      <c r="D31" s="127">
        <f>VLOOKUP($A31,[3]Base!$A$3:$L$1000,5,FALSE)</f>
        <v>1.3197000000000001</v>
      </c>
      <c r="E31" s="127">
        <f>VLOOKUP($A31,[3]Base!$A$3:$L$1000,6,FALSE)</f>
        <v>1.05586914</v>
      </c>
      <c r="F31" s="128">
        <f>VLOOKUP($A31,[3]Base!$A$3:$L$1000,8,FALSE)</f>
        <v>1.18286468</v>
      </c>
      <c r="G31" s="129"/>
      <c r="H31" s="130"/>
    </row>
    <row r="32" spans="1:8" ht="15" customHeight="1" x14ac:dyDescent="0.2">
      <c r="A32" s="125">
        <v>35217</v>
      </c>
      <c r="B32" s="126">
        <f>VLOOKUP($A32,[3]Base!$A$3:$L$1000,3,FALSE)</f>
        <v>1295.57</v>
      </c>
      <c r="C32" s="127">
        <f>VLOOKUP($A32,[3]Base!$A$3:$L$1000,4,FALSE)</f>
        <v>1.0110976700000001</v>
      </c>
      <c r="D32" s="127">
        <f>VLOOKUP($A32,[3]Base!$A$3:$L$1000,5,FALSE)</f>
        <v>1.1097999999999999</v>
      </c>
      <c r="E32" s="127">
        <f>VLOOKUP($A32,[3]Base!$A$3:$L$1000,6,FALSE)</f>
        <v>1.06758683</v>
      </c>
      <c r="F32" s="128">
        <f>VLOOKUP($A32,[3]Base!$A$3:$L$1000,8,FALSE)</f>
        <v>1.16967759</v>
      </c>
      <c r="G32" s="129"/>
      <c r="H32" s="130"/>
    </row>
    <row r="33" spans="1:8" ht="15" customHeight="1" x14ac:dyDescent="0.2">
      <c r="A33" s="125">
        <v>35247</v>
      </c>
      <c r="B33" s="126">
        <f>VLOOKUP($A33,[3]Base!$A$3:$L$1000,3,FALSE)</f>
        <v>1313.32</v>
      </c>
      <c r="C33" s="127">
        <f>VLOOKUP($A33,[3]Base!$A$3:$L$1000,4,FALSE)</f>
        <v>1.0137005299999999</v>
      </c>
      <c r="D33" s="127">
        <f>VLOOKUP($A33,[3]Base!$A$3:$L$1000,5,FALSE)</f>
        <v>1.3701000000000001</v>
      </c>
      <c r="E33" s="127">
        <f>VLOOKUP($A33,[3]Base!$A$3:$L$1000,6,FALSE)</f>
        <v>1.08221334</v>
      </c>
      <c r="F33" s="128">
        <f>VLOOKUP($A33,[3]Base!$A$3:$L$1000,8,FALSE)</f>
        <v>1.15576597</v>
      </c>
      <c r="G33" s="129"/>
      <c r="H33" s="130"/>
    </row>
    <row r="34" spans="1:8" ht="15" customHeight="1" x14ac:dyDescent="0.2">
      <c r="A34" s="125">
        <v>35278</v>
      </c>
      <c r="B34" s="126">
        <f>VLOOKUP($A34,[3]Base!$A$3:$L$1000,3,FALSE)</f>
        <v>1322.51</v>
      </c>
      <c r="C34" s="127">
        <f>VLOOKUP($A34,[3]Base!$A$3:$L$1000,4,FALSE)</f>
        <v>1.00699753</v>
      </c>
      <c r="D34" s="127">
        <f>VLOOKUP($A34,[3]Base!$A$3:$L$1000,5,FALSE)</f>
        <v>0.69979999999999998</v>
      </c>
      <c r="E34" s="127">
        <f>VLOOKUP($A34,[3]Base!$A$3:$L$1000,6,FALSE)</f>
        <v>1.0897861600000001</v>
      </c>
      <c r="F34" s="128">
        <f>VLOOKUP($A34,[3]Base!$A$3:$L$1000,8,FALSE)</f>
        <v>1.14676782</v>
      </c>
      <c r="G34" s="129"/>
      <c r="H34" s="130"/>
    </row>
    <row r="35" spans="1:8" ht="15" customHeight="1" x14ac:dyDescent="0.2">
      <c r="A35" s="125">
        <v>35309</v>
      </c>
      <c r="B35" s="126">
        <f>VLOOKUP($A35,[3]Base!$A$3:$L$1000,3,FALSE)</f>
        <v>1323.96</v>
      </c>
      <c r="C35" s="127">
        <f>VLOOKUP($A35,[3]Base!$A$3:$L$1000,4,FALSE)</f>
        <v>1.0010964</v>
      </c>
      <c r="D35" s="127">
        <f>VLOOKUP($A35,[3]Base!$A$3:$L$1000,5,FALSE)</f>
        <v>0.1096</v>
      </c>
      <c r="E35" s="127">
        <f>VLOOKUP($A35,[3]Base!$A$3:$L$1000,6,FALSE)</f>
        <v>1.090981</v>
      </c>
      <c r="F35" s="128">
        <f>VLOOKUP($A35,[3]Base!$A$3:$L$1000,8,FALSE)</f>
        <v>1.13699288</v>
      </c>
      <c r="G35" s="129"/>
      <c r="H35" s="130"/>
    </row>
    <row r="36" spans="1:8" ht="15" customHeight="1" x14ac:dyDescent="0.2">
      <c r="A36" s="125">
        <v>35339</v>
      </c>
      <c r="B36" s="126">
        <f>VLOOKUP($A36,[3]Base!$A$3:$L$1000,3,FALSE)</f>
        <v>1325.81</v>
      </c>
      <c r="C36" s="127">
        <f>VLOOKUP($A36,[3]Base!$A$3:$L$1000,4,FALSE)</f>
        <v>1.0013973199999999</v>
      </c>
      <c r="D36" s="127">
        <f>VLOOKUP($A36,[3]Base!$A$3:$L$1000,5,FALSE)</f>
        <v>0.13969999999999999</v>
      </c>
      <c r="E36" s="127">
        <f>VLOOKUP($A36,[3]Base!$A$3:$L$1000,6,FALSE)</f>
        <v>1.09250545</v>
      </c>
      <c r="F36" s="128">
        <f>VLOOKUP($A36,[3]Base!$A$3:$L$1000,8,FALSE)</f>
        <v>1.1235297</v>
      </c>
      <c r="G36" s="129"/>
      <c r="H36" s="130"/>
    </row>
    <row r="37" spans="1:8" ht="15" customHeight="1" x14ac:dyDescent="0.2">
      <c r="A37" s="125">
        <v>35370</v>
      </c>
      <c r="B37" s="126">
        <f>VLOOKUP($A37,[3]Base!$A$3:$L$1000,3,FALSE)</f>
        <v>1331.25</v>
      </c>
      <c r="C37" s="127">
        <f>VLOOKUP($A37,[3]Base!$A$3:$L$1000,4,FALSE)</f>
        <v>1.0041031499999999</v>
      </c>
      <c r="D37" s="127">
        <f>VLOOKUP($A37,[3]Base!$A$3:$L$1000,5,FALSE)</f>
        <v>0.4103</v>
      </c>
      <c r="E37" s="127">
        <f>VLOOKUP($A37,[3]Base!$A$3:$L$1000,6,FALSE)</f>
        <v>1.09698816</v>
      </c>
      <c r="F37" s="128">
        <f>VLOOKUP($A37,[3]Base!$A$3:$L$1000,8,FALSE)</f>
        <v>1.1119045700000001</v>
      </c>
      <c r="G37" s="129"/>
      <c r="H37" s="130"/>
    </row>
    <row r="38" spans="1:8" ht="15" customHeight="1" x14ac:dyDescent="0.2">
      <c r="A38" s="125">
        <v>35400</v>
      </c>
      <c r="B38" s="126">
        <f>VLOOKUP($A38,[3]Base!$A$3:$L$1000,3,FALSE)</f>
        <v>1333.91</v>
      </c>
      <c r="C38" s="127">
        <f>VLOOKUP($A38,[3]Base!$A$3:$L$1000,4,FALSE)</f>
        <v>1.0019981200000001</v>
      </c>
      <c r="D38" s="127">
        <f>VLOOKUP($A38,[3]Base!$A$3:$L$1000,5,FALSE)</f>
        <v>0.19980000000000001</v>
      </c>
      <c r="E38" s="127">
        <f>VLOOKUP($A38,[3]Base!$A$3:$L$1000,6,FALSE)</f>
        <v>1.0991800700000001</v>
      </c>
      <c r="F38" s="128">
        <f>VLOOKUP($A38,[3]Base!$A$3:$L$1000,8,FALSE)</f>
        <v>1.0991800700000001</v>
      </c>
      <c r="G38" s="129"/>
      <c r="H38" s="130"/>
    </row>
    <row r="39" spans="1:8" ht="15" customHeight="1" x14ac:dyDescent="0.2">
      <c r="A39" s="125">
        <v>35431</v>
      </c>
      <c r="B39" s="126">
        <f>VLOOKUP($A39,[3]Base!$A$3:$L$1000,3,FALSE)</f>
        <v>1348.98</v>
      </c>
      <c r="C39" s="127">
        <f>VLOOKUP($A39,[3]Base!$A$3:$L$1000,4,FALSE)</f>
        <v>1.01129761</v>
      </c>
      <c r="D39" s="127">
        <f>VLOOKUP($A39,[3]Base!$A$3:$L$1000,5,FALSE)</f>
        <v>1.1297999999999999</v>
      </c>
      <c r="E39" s="127">
        <f>VLOOKUP($A39,[3]Base!$A$3:$L$1000,6,FALSE)</f>
        <v>1.01129761</v>
      </c>
      <c r="F39" s="128">
        <f>VLOOKUP($A39,[3]Base!$A$3:$L$1000,8,FALSE)</f>
        <v>1.0937705</v>
      </c>
      <c r="G39" s="129"/>
      <c r="H39" s="130"/>
    </row>
    <row r="40" spans="1:8" ht="15" customHeight="1" x14ac:dyDescent="0.2">
      <c r="A40" s="125">
        <v>35462</v>
      </c>
      <c r="B40" s="126">
        <f>VLOOKUP($A40,[3]Base!$A$3:$L$1000,3,FALSE)</f>
        <v>1358.56</v>
      </c>
      <c r="C40" s="127">
        <f>VLOOKUP($A40,[3]Base!$A$3:$L$1000,4,FALSE)</f>
        <v>1.00710166</v>
      </c>
      <c r="D40" s="127">
        <f>VLOOKUP($A40,[3]Base!$A$3:$L$1000,5,FALSE)</f>
        <v>0.71020000000000005</v>
      </c>
      <c r="E40" s="127">
        <f>VLOOKUP($A40,[3]Base!$A$3:$L$1000,6,FALSE)</f>
        <v>1.0184795</v>
      </c>
      <c r="F40" s="128">
        <f>VLOOKUP($A40,[3]Base!$A$3:$L$1000,8,FALSE)</f>
        <v>1.0884763399999999</v>
      </c>
      <c r="G40" s="129"/>
      <c r="H40" s="130"/>
    </row>
    <row r="41" spans="1:8" ht="15" customHeight="1" x14ac:dyDescent="0.2">
      <c r="A41" s="125">
        <v>35490</v>
      </c>
      <c r="B41" s="126">
        <f>VLOOKUP($A41,[3]Base!$A$3:$L$1000,3,FALSE)</f>
        <v>1366.58</v>
      </c>
      <c r="C41" s="127">
        <f>VLOOKUP($A41,[3]Base!$A$3:$L$1000,4,FALSE)</f>
        <v>1.0059033100000001</v>
      </c>
      <c r="D41" s="127">
        <f>VLOOKUP($A41,[3]Base!$A$3:$L$1000,5,FALSE)</f>
        <v>0.59030000000000005</v>
      </c>
      <c r="E41" s="127">
        <f>VLOOKUP($A41,[3]Base!$A$3:$L$1000,6,FALSE)</f>
        <v>1.0244918999999999</v>
      </c>
      <c r="F41" s="128">
        <f>VLOOKUP($A41,[3]Base!$A$3:$L$1000,8,FALSE)</f>
        <v>1.0881540000000001</v>
      </c>
      <c r="G41" s="129"/>
      <c r="H41" s="130"/>
    </row>
    <row r="42" spans="1:8" ht="15" customHeight="1" x14ac:dyDescent="0.2">
      <c r="A42" s="125">
        <v>35521</v>
      </c>
      <c r="B42" s="126">
        <f>VLOOKUP($A42,[3]Base!$A$3:$L$1000,3,FALSE)</f>
        <v>1375.87</v>
      </c>
      <c r="C42" s="127">
        <f>VLOOKUP($A42,[3]Base!$A$3:$L$1000,4,FALSE)</f>
        <v>1.0067979899999999</v>
      </c>
      <c r="D42" s="127">
        <f>VLOOKUP($A42,[3]Base!$A$3:$L$1000,5,FALSE)</f>
        <v>0.67979999999999996</v>
      </c>
      <c r="E42" s="127">
        <f>VLOOKUP($A42,[3]Base!$A$3:$L$1000,6,FALSE)</f>
        <v>1.03145639</v>
      </c>
      <c r="F42" s="128">
        <f>VLOOKUP($A42,[3]Base!$A$3:$L$1000,8,FALSE)</f>
        <v>1.0879366500000001</v>
      </c>
      <c r="G42" s="129"/>
      <c r="H42" s="130"/>
    </row>
    <row r="43" spans="1:8" ht="15" customHeight="1" x14ac:dyDescent="0.2">
      <c r="A43" s="125">
        <v>35551</v>
      </c>
      <c r="B43" s="126">
        <f>VLOOKUP($A43,[3]Base!$A$3:$L$1000,3,FALSE)</f>
        <v>1382.75</v>
      </c>
      <c r="C43" s="127">
        <f>VLOOKUP($A43,[3]Base!$A$3:$L$1000,4,FALSE)</f>
        <v>1.0050004699999999</v>
      </c>
      <c r="D43" s="127">
        <f>VLOOKUP($A43,[3]Base!$A$3:$L$1000,5,FALSE)</f>
        <v>0.5</v>
      </c>
      <c r="E43" s="127">
        <f>VLOOKUP($A43,[3]Base!$A$3:$L$1000,6,FALSE)</f>
        <v>1.0366141600000001</v>
      </c>
      <c r="F43" s="128">
        <f>VLOOKUP($A43,[3]Base!$A$3:$L$1000,8,FALSE)</f>
        <v>1.0791352599999999</v>
      </c>
      <c r="G43" s="129"/>
      <c r="H43" s="130"/>
    </row>
    <row r="44" spans="1:8" ht="15" customHeight="1" x14ac:dyDescent="0.2">
      <c r="A44" s="125">
        <v>35582</v>
      </c>
      <c r="B44" s="126">
        <f>VLOOKUP($A44,[3]Base!$A$3:$L$1000,3,FALSE)</f>
        <v>1390.36</v>
      </c>
      <c r="C44" s="127">
        <f>VLOOKUP($A44,[3]Base!$A$3:$L$1000,4,FALSE)</f>
        <v>1.0055035299999999</v>
      </c>
      <c r="D44" s="127">
        <f>VLOOKUP($A44,[3]Base!$A$3:$L$1000,5,FALSE)</f>
        <v>0.5504</v>
      </c>
      <c r="E44" s="127">
        <f>VLOOKUP($A44,[3]Base!$A$3:$L$1000,6,FALSE)</f>
        <v>1.0423191999999999</v>
      </c>
      <c r="F44" s="128">
        <f>VLOOKUP($A44,[3]Base!$A$3:$L$1000,8,FALSE)</f>
        <v>1.07316469</v>
      </c>
      <c r="G44" s="129"/>
      <c r="H44" s="130"/>
    </row>
    <row r="45" spans="1:8" ht="15" customHeight="1" x14ac:dyDescent="0.2">
      <c r="A45" s="125">
        <v>35612</v>
      </c>
      <c r="B45" s="126">
        <f>VLOOKUP($A45,[3]Base!$A$3:$L$1000,3,FALSE)</f>
        <v>1394.67</v>
      </c>
      <c r="C45" s="127">
        <f>VLOOKUP($A45,[3]Base!$A$3:$L$1000,4,FALSE)</f>
        <v>1.0030999199999999</v>
      </c>
      <c r="D45" s="127">
        <f>VLOOKUP($A45,[3]Base!$A$3:$L$1000,5,FALSE)</f>
        <v>0.31</v>
      </c>
      <c r="E45" s="127">
        <f>VLOOKUP($A45,[3]Base!$A$3:$L$1000,6,FALSE)</f>
        <v>1.0455503100000001</v>
      </c>
      <c r="F45" s="128">
        <f>VLOOKUP($A45,[3]Base!$A$3:$L$1000,8,FALSE)</f>
        <v>1.06194224</v>
      </c>
      <c r="G45" s="129"/>
      <c r="H45" s="130"/>
    </row>
    <row r="46" spans="1:8" ht="15" customHeight="1" x14ac:dyDescent="0.2">
      <c r="A46" s="125">
        <v>35643</v>
      </c>
      <c r="B46" s="126">
        <f>VLOOKUP($A46,[3]Base!$A$3:$L$1000,3,FALSE)</f>
        <v>1397.04</v>
      </c>
      <c r="C46" s="127">
        <f>VLOOKUP($A46,[3]Base!$A$3:$L$1000,4,FALSE)</f>
        <v>1.0016993300000001</v>
      </c>
      <c r="D46" s="127">
        <f>VLOOKUP($A46,[3]Base!$A$3:$L$1000,5,FALSE)</f>
        <v>0.1699</v>
      </c>
      <c r="E46" s="127">
        <f>VLOOKUP($A46,[3]Base!$A$3:$L$1000,6,FALSE)</f>
        <v>1.04732705</v>
      </c>
      <c r="F46" s="128">
        <f>VLOOKUP($A46,[3]Base!$A$3:$L$1000,8,FALSE)</f>
        <v>1.05635496</v>
      </c>
      <c r="G46" s="129"/>
      <c r="H46" s="130"/>
    </row>
    <row r="47" spans="1:8" ht="15" customHeight="1" x14ac:dyDescent="0.2">
      <c r="A47" s="125">
        <v>35674</v>
      </c>
      <c r="B47" s="126">
        <f>VLOOKUP($A47,[3]Base!$A$3:$L$1000,3,FALSE)</f>
        <v>1396.34</v>
      </c>
      <c r="C47" s="127">
        <f>VLOOKUP($A47,[3]Base!$A$3:$L$1000,4,FALSE)</f>
        <v>0.99949893999999995</v>
      </c>
      <c r="D47" s="127">
        <f>VLOOKUP($A47,[3]Base!$A$3:$L$1000,5,FALSE)</f>
        <v>-5.0099999999999999E-2</v>
      </c>
      <c r="E47" s="127">
        <f>VLOOKUP($A47,[3]Base!$A$3:$L$1000,6,FALSE)</f>
        <v>1.0468022800000001</v>
      </c>
      <c r="F47" s="128">
        <f>VLOOKUP($A47,[3]Base!$A$3:$L$1000,8,FALSE)</f>
        <v>1.0546693199999999</v>
      </c>
      <c r="G47" s="129"/>
      <c r="H47" s="130"/>
    </row>
    <row r="48" spans="1:8" ht="15" customHeight="1" x14ac:dyDescent="0.2">
      <c r="A48" s="125">
        <v>35704</v>
      </c>
      <c r="B48" s="126">
        <f>VLOOKUP($A48,[3]Base!$A$3:$L$1000,3,FALSE)</f>
        <v>1399.83</v>
      </c>
      <c r="C48" s="127">
        <f>VLOOKUP($A48,[3]Base!$A$3:$L$1000,4,FALSE)</f>
        <v>1.0024993900000001</v>
      </c>
      <c r="D48" s="127">
        <f>VLOOKUP($A48,[3]Base!$A$3:$L$1000,5,FALSE)</f>
        <v>0.24990000000000001</v>
      </c>
      <c r="E48" s="127">
        <f>VLOOKUP($A48,[3]Base!$A$3:$L$1000,6,FALSE)</f>
        <v>1.04941865</v>
      </c>
      <c r="F48" s="128">
        <f>VLOOKUP($A48,[3]Base!$A$3:$L$1000,8,FALSE)</f>
        <v>1.0558300199999999</v>
      </c>
      <c r="G48" s="129"/>
      <c r="H48" s="130"/>
    </row>
    <row r="49" spans="1:16" ht="15" customHeight="1" x14ac:dyDescent="0.2">
      <c r="A49" s="125">
        <v>35735</v>
      </c>
      <c r="B49" s="126">
        <f>VLOOKUP($A49,[3]Base!$A$3:$L$1000,3,FALSE)</f>
        <v>1400.81</v>
      </c>
      <c r="C49" s="127">
        <f>VLOOKUP($A49,[3]Base!$A$3:$L$1000,4,FALSE)</f>
        <v>1.00070009</v>
      </c>
      <c r="D49" s="127">
        <f>VLOOKUP($A49,[3]Base!$A$3:$L$1000,5,FALSE)</f>
        <v>7.0000000000000007E-2</v>
      </c>
      <c r="E49" s="127">
        <f>VLOOKUP($A49,[3]Base!$A$3:$L$1000,6,FALSE)</f>
        <v>1.05015334</v>
      </c>
      <c r="F49" s="128">
        <f>VLOOKUP($A49,[3]Base!$A$3:$L$1000,8,FALSE)</f>
        <v>1.0522516500000001</v>
      </c>
      <c r="G49" s="129"/>
      <c r="H49" s="130"/>
    </row>
    <row r="50" spans="1:16" ht="15" customHeight="1" x14ac:dyDescent="0.2">
      <c r="A50" s="125">
        <v>35765</v>
      </c>
      <c r="B50" s="126">
        <f>VLOOKUP($A50,[3]Base!$A$3:$L$1000,3,FALSE)</f>
        <v>1407.67</v>
      </c>
      <c r="C50" s="127">
        <f>VLOOKUP($A50,[3]Base!$A$3:$L$1000,4,FALSE)</f>
        <v>1.00489717</v>
      </c>
      <c r="D50" s="127">
        <f>VLOOKUP($A50,[3]Base!$A$3:$L$1000,5,FALSE)</f>
        <v>0.48970000000000002</v>
      </c>
      <c r="E50" s="127">
        <f>VLOOKUP($A50,[3]Base!$A$3:$L$1000,6,FALSE)</f>
        <v>1.0552961199999999</v>
      </c>
      <c r="F50" s="128">
        <f>VLOOKUP($A50,[3]Base!$A$3:$L$1000,8,FALSE)</f>
        <v>1.0552960899999999</v>
      </c>
      <c r="G50" s="129"/>
      <c r="H50" s="130"/>
      <c r="I50" s="133">
        <f>PRODUCT($C$39:$C$422)</f>
        <v>4.7333106615383302</v>
      </c>
    </row>
    <row r="51" spans="1:16" ht="15" customHeight="1" x14ac:dyDescent="0.2">
      <c r="A51" s="125">
        <v>35796</v>
      </c>
      <c r="B51" s="126">
        <f>VLOOKUP($A51,[3]Base!$A$3:$L$1000,3,FALSE)</f>
        <v>1415.27</v>
      </c>
      <c r="C51" s="127">
        <f>VLOOKUP($A51,[3]Base!$A$3:$L$1000,4,FALSE)</f>
        <v>1.00539899</v>
      </c>
      <c r="D51" s="127">
        <f>VLOOKUP($A51,[3]Base!$A$3:$L$1000,5,FALSE)</f>
        <v>0.53990000000000005</v>
      </c>
      <c r="E51" s="127">
        <f>VLOOKUP($A51,[3]Base!$A$3:$L$1000,6,FALSE)</f>
        <v>1.00539899</v>
      </c>
      <c r="F51" s="128">
        <f>VLOOKUP($A51,[3]Base!$A$3:$L$1000,8,FALSE)</f>
        <v>1.04914084</v>
      </c>
      <c r="G51" s="129"/>
      <c r="H51" s="130"/>
    </row>
    <row r="52" spans="1:16" ht="15" customHeight="1" x14ac:dyDescent="0.2">
      <c r="A52" s="125">
        <v>35827</v>
      </c>
      <c r="B52" s="126">
        <f>VLOOKUP($A52,[3]Base!$A$3:$L$1000,3,FALSE)</f>
        <v>1424.33</v>
      </c>
      <c r="C52" s="127">
        <f>VLOOKUP($A52,[3]Base!$A$3:$L$1000,4,FALSE)</f>
        <v>1.0064016099999999</v>
      </c>
      <c r="D52" s="127">
        <f>VLOOKUP($A52,[3]Base!$A$3:$L$1000,5,FALSE)</f>
        <v>0.64019999999999999</v>
      </c>
      <c r="E52" s="127">
        <f>VLOOKUP($A52,[3]Base!$A$3:$L$1000,6,FALSE)</f>
        <v>1.01183516</v>
      </c>
      <c r="F52" s="128">
        <f>VLOOKUP($A52,[3]Base!$A$3:$L$1000,8,FALSE)</f>
        <v>1.0484115700000001</v>
      </c>
      <c r="G52" s="129"/>
      <c r="H52" s="130"/>
    </row>
    <row r="53" spans="1:16" ht="15" customHeight="1" x14ac:dyDescent="0.2">
      <c r="A53" s="125">
        <v>35855</v>
      </c>
      <c r="B53" s="126">
        <f>VLOOKUP($A53,[3]Base!$A$3:$L$1000,3,FALSE)</f>
        <v>1429.88</v>
      </c>
      <c r="C53" s="127">
        <f>VLOOKUP($A53,[3]Base!$A$3:$L$1000,4,FALSE)</f>
        <v>1.00389657</v>
      </c>
      <c r="D53" s="127">
        <f>VLOOKUP($A53,[3]Base!$A$3:$L$1000,5,FALSE)</f>
        <v>0.38969999999999999</v>
      </c>
      <c r="E53" s="127">
        <f>VLOOKUP($A53,[3]Base!$A$3:$L$1000,6,FALSE)</f>
        <v>1.0157778500000001</v>
      </c>
      <c r="F53" s="128">
        <f>VLOOKUP($A53,[3]Base!$A$3:$L$1000,8,FALSE)</f>
        <v>1.04632003</v>
      </c>
      <c r="G53" s="129"/>
      <c r="H53" s="130"/>
    </row>
    <row r="54" spans="1:16" ht="15" customHeight="1" x14ac:dyDescent="0.2">
      <c r="A54" s="125">
        <v>35886</v>
      </c>
      <c r="B54" s="126">
        <f>VLOOKUP($A54,[3]Base!$A$3:$L$1000,3,FALSE)</f>
        <v>1433.03</v>
      </c>
      <c r="C54" s="127">
        <f>VLOOKUP($A54,[3]Base!$A$3:$L$1000,4,FALSE)</f>
        <v>1.0022029800000001</v>
      </c>
      <c r="D54" s="127">
        <f>VLOOKUP($A54,[3]Base!$A$3:$L$1000,5,FALSE)</f>
        <v>0.2203</v>
      </c>
      <c r="E54" s="127">
        <f>VLOOKUP($A54,[3]Base!$A$3:$L$1000,6,FALSE)</f>
        <v>1.0180155900000001</v>
      </c>
      <c r="F54" s="128">
        <f>VLOOKUP($A54,[3]Base!$A$3:$L$1000,8,FALSE)</f>
        <v>1.0415446399999999</v>
      </c>
      <c r="G54" s="129"/>
      <c r="H54" s="130"/>
    </row>
    <row r="55" spans="1:16" ht="15" customHeight="1" x14ac:dyDescent="0.2">
      <c r="A55" s="125">
        <v>35916</v>
      </c>
      <c r="B55" s="126">
        <f>VLOOKUP($A55,[3]Base!$A$3:$L$1000,3,FALSE)</f>
        <v>1438.91</v>
      </c>
      <c r="C55" s="127">
        <f>VLOOKUP($A55,[3]Base!$A$3:$L$1000,4,FALSE)</f>
        <v>1.0041031899999999</v>
      </c>
      <c r="D55" s="127">
        <f>VLOOKUP($A55,[3]Base!$A$3:$L$1000,5,FALSE)</f>
        <v>0.4103</v>
      </c>
      <c r="E55" s="127">
        <f>VLOOKUP($A55,[3]Base!$A$3:$L$1000,6,FALSE)</f>
        <v>1.0221927</v>
      </c>
      <c r="F55" s="128">
        <f>VLOOKUP($A55,[3]Base!$A$3:$L$1000,8,FALSE)</f>
        <v>1.0406147299999999</v>
      </c>
      <c r="G55" s="129"/>
      <c r="H55" s="130"/>
    </row>
    <row r="56" spans="1:16" ht="15" customHeight="1" x14ac:dyDescent="0.2">
      <c r="A56" s="125">
        <v>35947</v>
      </c>
      <c r="B56" s="126">
        <f>VLOOKUP($A56,[3]Base!$A$3:$L$1000,3,FALSE)</f>
        <v>1443.8</v>
      </c>
      <c r="C56" s="127">
        <f>VLOOKUP($A56,[3]Base!$A$3:$L$1000,4,FALSE)</f>
        <v>1.00339841</v>
      </c>
      <c r="D56" s="127">
        <f>VLOOKUP($A56,[3]Base!$A$3:$L$1000,5,FALSE)</f>
        <v>0.33979999999999999</v>
      </c>
      <c r="E56" s="127">
        <f>VLOOKUP($A56,[3]Base!$A$3:$L$1000,6,FALSE)</f>
        <v>1.0256665300000001</v>
      </c>
      <c r="F56" s="128">
        <f>VLOOKUP($A56,[3]Base!$A$3:$L$1000,8,FALSE)</f>
        <v>1.0384361</v>
      </c>
      <c r="G56" s="129"/>
      <c r="H56" s="130"/>
      <c r="I56" s="134"/>
      <c r="J56" s="134"/>
      <c r="K56" s="134"/>
      <c r="L56" s="134"/>
      <c r="M56" s="134"/>
      <c r="N56" s="134"/>
      <c r="O56" s="134"/>
      <c r="P56" s="134"/>
    </row>
    <row r="57" spans="1:16" ht="15" customHeight="1" x14ac:dyDescent="0.2">
      <c r="A57" s="125">
        <v>35977</v>
      </c>
      <c r="B57" s="126">
        <f>VLOOKUP($A57,[3]Base!$A$3:$L$1000,3,FALSE)</f>
        <v>1442.21</v>
      </c>
      <c r="C57" s="127">
        <f>VLOOKUP($A57,[3]Base!$A$3:$L$1000,4,FALSE)</f>
        <v>0.99889874000000001</v>
      </c>
      <c r="D57" s="127">
        <f>VLOOKUP($A57,[3]Base!$A$3:$L$1000,5,FALSE)</f>
        <v>-0.1101</v>
      </c>
      <c r="E57" s="127">
        <f>VLOOKUP($A57,[3]Base!$A$3:$L$1000,6,FALSE)</f>
        <v>1.024537</v>
      </c>
      <c r="F57" s="128">
        <f>VLOOKUP($A57,[3]Base!$A$3:$L$1000,8,FALSE)</f>
        <v>1.03408693</v>
      </c>
      <c r="G57" s="129"/>
      <c r="H57" s="130"/>
    </row>
    <row r="58" spans="1:16" ht="15" customHeight="1" x14ac:dyDescent="0.2">
      <c r="A58" s="125">
        <v>36008</v>
      </c>
      <c r="B58" s="126">
        <f>VLOOKUP($A58,[3]Base!$A$3:$L$1000,3,FALSE)</f>
        <v>1436.87</v>
      </c>
      <c r="C58" s="127">
        <f>VLOOKUP($A58,[3]Base!$A$3:$L$1000,4,FALSE)</f>
        <v>0.99629734999999997</v>
      </c>
      <c r="D58" s="127">
        <f>VLOOKUP($A58,[3]Base!$A$3:$L$1000,5,FALSE)</f>
        <v>-0.37030000000000002</v>
      </c>
      <c r="E58" s="127">
        <f>VLOOKUP($A58,[3]Base!$A$3:$L$1000,6,FALSE)</f>
        <v>1.0207435</v>
      </c>
      <c r="F58" s="128">
        <f>VLOOKUP($A58,[3]Base!$A$3:$L$1000,8,FALSE)</f>
        <v>1.02851029</v>
      </c>
      <c r="G58" s="129"/>
      <c r="H58" s="130"/>
    </row>
    <row r="59" spans="1:16" ht="15" customHeight="1" x14ac:dyDescent="0.2">
      <c r="A59" s="125">
        <v>36039</v>
      </c>
      <c r="B59" s="126">
        <f>VLOOKUP($A59,[3]Base!$A$3:$L$1000,3,FALSE)</f>
        <v>1430.55</v>
      </c>
      <c r="C59" s="127">
        <f>VLOOKUP($A59,[3]Base!$A$3:$L$1000,4,FALSE)</f>
        <v>0.99560154999999995</v>
      </c>
      <c r="D59" s="127">
        <f>VLOOKUP($A59,[3]Base!$A$3:$L$1000,5,FALSE)</f>
        <v>-0.43980000000000002</v>
      </c>
      <c r="E59" s="127">
        <f>VLOOKUP($A59,[3]Base!$A$3:$L$1000,6,FALSE)</f>
        <v>1.01625381</v>
      </c>
      <c r="F59" s="128">
        <f>VLOOKUP($A59,[3]Base!$A$3:$L$1000,8,FALSE)</f>
        <v>1.02449977</v>
      </c>
      <c r="G59" s="129"/>
      <c r="H59" s="130"/>
    </row>
    <row r="60" spans="1:16" ht="15" customHeight="1" x14ac:dyDescent="0.2">
      <c r="A60" s="125">
        <v>36069</v>
      </c>
      <c r="B60" s="126">
        <f>VLOOKUP($A60,[3]Base!$A$3:$L$1000,3,FALSE)</f>
        <v>1430.69</v>
      </c>
      <c r="C60" s="127">
        <f>VLOOKUP($A60,[3]Base!$A$3:$L$1000,4,FALSE)</f>
        <v>1.0000978599999999</v>
      </c>
      <c r="D60" s="127">
        <f>VLOOKUP($A60,[3]Base!$A$3:$L$1000,5,FALSE)</f>
        <v>9.7999999999999997E-3</v>
      </c>
      <c r="E60" s="127">
        <f>VLOOKUP($A60,[3]Base!$A$3:$L$1000,6,FALSE)</f>
        <v>1.01635326</v>
      </c>
      <c r="F60" s="128">
        <f>VLOOKUP($A60,[3]Base!$A$3:$L$1000,8,FALSE)</f>
        <v>1.0220455399999999</v>
      </c>
      <c r="G60" s="129"/>
      <c r="H60" s="130"/>
    </row>
    <row r="61" spans="1:16" ht="15" customHeight="1" x14ac:dyDescent="0.2">
      <c r="A61" s="125">
        <v>36100</v>
      </c>
      <c r="B61" s="126">
        <f>VLOOKUP($A61,[3]Base!$A$3:$L$1000,3,FALSE)</f>
        <v>1429.12</v>
      </c>
      <c r="C61" s="127">
        <f>VLOOKUP($A61,[3]Base!$A$3:$L$1000,4,FALSE)</f>
        <v>0.99890263000000001</v>
      </c>
      <c r="D61" s="127">
        <f>VLOOKUP($A61,[3]Base!$A$3:$L$1000,5,FALSE)</f>
        <v>-0.10970000000000001</v>
      </c>
      <c r="E61" s="127">
        <f>VLOOKUP($A61,[3]Base!$A$3:$L$1000,6,FALSE)</f>
        <v>1.01523794</v>
      </c>
      <c r="F61" s="128">
        <f>VLOOKUP($A61,[3]Base!$A$3:$L$1000,8,FALSE)</f>
        <v>1.0202097400000001</v>
      </c>
      <c r="G61" s="129"/>
      <c r="H61" s="130"/>
    </row>
    <row r="62" spans="1:16" ht="15" customHeight="1" x14ac:dyDescent="0.2">
      <c r="A62" s="125">
        <v>36130</v>
      </c>
      <c r="B62" s="126">
        <f>VLOOKUP($A62,[3]Base!$A$3:$L$1000,3,FALSE)</f>
        <v>1430.98</v>
      </c>
      <c r="C62" s="127">
        <f>VLOOKUP($A62,[3]Base!$A$3:$L$1000,4,FALSE)</f>
        <v>1.0013015000000001</v>
      </c>
      <c r="D62" s="127">
        <f>VLOOKUP($A62,[3]Base!$A$3:$L$1000,5,FALSE)</f>
        <v>0.13020000000000001</v>
      </c>
      <c r="E62" s="127">
        <f>VLOOKUP($A62,[3]Base!$A$3:$L$1000,6,FALSE)</f>
        <v>1.0165592699999999</v>
      </c>
      <c r="F62" s="128">
        <f>VLOOKUP($A62,[3]Base!$A$3:$L$1000,8,FALSE)</f>
        <v>1.0165592800000001</v>
      </c>
      <c r="G62" s="129"/>
      <c r="H62" s="130"/>
    </row>
    <row r="63" spans="1:16" ht="15" customHeight="1" x14ac:dyDescent="0.2">
      <c r="A63" s="125">
        <v>36161</v>
      </c>
      <c r="B63" s="126">
        <f>VLOOKUP($A63,[3]Base!$A$3:$L$1000,3,FALSE)</f>
        <v>1440.71</v>
      </c>
      <c r="C63" s="127">
        <f>VLOOKUP($A63,[3]Base!$A$3:$L$1000,4,FALSE)</f>
        <v>1.00679954</v>
      </c>
      <c r="D63" s="127">
        <f>VLOOKUP($A63,[3]Base!$A$3:$L$1000,5,FALSE)</f>
        <v>0.68</v>
      </c>
      <c r="E63" s="127">
        <f>VLOOKUP($A63,[3]Base!$A$3:$L$1000,6,FALSE)</f>
        <v>1.00679954</v>
      </c>
      <c r="F63" s="128">
        <f>VLOOKUP($A63,[3]Base!$A$3:$L$1000,8,FALSE)</f>
        <v>1.01797538</v>
      </c>
      <c r="G63" s="129"/>
      <c r="H63" s="130"/>
    </row>
    <row r="64" spans="1:16" ht="15" customHeight="1" x14ac:dyDescent="0.2">
      <c r="A64" s="125">
        <v>36192</v>
      </c>
      <c r="B64" s="126">
        <f>VLOOKUP($A64,[3]Base!$A$3:$L$1000,3,FALSE)</f>
        <v>1449.93</v>
      </c>
      <c r="C64" s="127">
        <f>VLOOKUP($A64,[3]Base!$A$3:$L$1000,4,FALSE)</f>
        <v>1.0063996200000001</v>
      </c>
      <c r="D64" s="127">
        <f>VLOOKUP($A64,[3]Base!$A$3:$L$1000,5,FALSE)</f>
        <v>0.64</v>
      </c>
      <c r="E64" s="127">
        <f>VLOOKUP($A64,[3]Base!$A$3:$L$1000,6,FALSE)</f>
        <v>1.0132426699999999</v>
      </c>
      <c r="F64" s="128">
        <f>VLOOKUP($A64,[3]Base!$A$3:$L$1000,8,FALSE)</f>
        <v>1.01797336</v>
      </c>
      <c r="G64" s="129"/>
      <c r="H64" s="130"/>
    </row>
    <row r="65" spans="1:8" ht="15" customHeight="1" x14ac:dyDescent="0.2">
      <c r="A65" s="125">
        <v>36220</v>
      </c>
      <c r="B65" s="126">
        <f>VLOOKUP($A65,[3]Base!$A$3:$L$1000,3,FALSE)</f>
        <v>1467.62</v>
      </c>
      <c r="C65" s="127">
        <f>VLOOKUP($A65,[3]Base!$A$3:$L$1000,4,FALSE)</f>
        <v>1.01220059</v>
      </c>
      <c r="D65" s="127">
        <f>VLOOKUP($A65,[3]Base!$A$3:$L$1000,5,FALSE)</f>
        <v>1.2201</v>
      </c>
      <c r="E65" s="127">
        <f>VLOOKUP($A65,[3]Base!$A$3:$L$1000,6,FALSE)</f>
        <v>1.02560483</v>
      </c>
      <c r="F65" s="128">
        <f>VLOOKUP($A65,[3]Base!$A$3:$L$1000,8,FALSE)</f>
        <v>1.02639382</v>
      </c>
      <c r="G65" s="129"/>
      <c r="H65" s="130"/>
    </row>
    <row r="66" spans="1:8" ht="15" customHeight="1" x14ac:dyDescent="0.2">
      <c r="A66" s="125">
        <v>36251</v>
      </c>
      <c r="B66" s="126">
        <f>VLOOKUP($A66,[3]Base!$A$3:$L$1000,3,FALSE)</f>
        <v>1479.07</v>
      </c>
      <c r="C66" s="127">
        <f>VLOOKUP($A66,[3]Base!$A$3:$L$1000,4,FALSE)</f>
        <v>1.0078017500000001</v>
      </c>
      <c r="D66" s="127">
        <f>VLOOKUP($A66,[3]Base!$A$3:$L$1000,5,FALSE)</f>
        <v>0.7802</v>
      </c>
      <c r="E66" s="127">
        <f>VLOOKUP($A66,[3]Base!$A$3:$L$1000,6,FALSE)</f>
        <v>1.03360634</v>
      </c>
      <c r="F66" s="128">
        <f>VLOOKUP($A66,[3]Base!$A$3:$L$1000,8,FALSE)</f>
        <v>1.03212773</v>
      </c>
      <c r="G66" s="129"/>
      <c r="H66" s="130"/>
    </row>
    <row r="67" spans="1:8" ht="15" customHeight="1" x14ac:dyDescent="0.2">
      <c r="A67" s="125">
        <v>36281</v>
      </c>
      <c r="B67" s="126">
        <f>VLOOKUP($A67,[3]Base!$A$3:$L$1000,3,FALSE)</f>
        <v>1486.61</v>
      </c>
      <c r="C67" s="127">
        <f>VLOOKUP($A67,[3]Base!$A$3:$L$1000,4,FALSE)</f>
        <v>1.0050977999999999</v>
      </c>
      <c r="D67" s="127">
        <f>VLOOKUP($A67,[3]Base!$A$3:$L$1000,5,FALSE)</f>
        <v>0.50980000000000003</v>
      </c>
      <c r="E67" s="127">
        <f>VLOOKUP($A67,[3]Base!$A$3:$L$1000,6,FALSE)</f>
        <v>1.0388754600000001</v>
      </c>
      <c r="F67" s="128">
        <f>VLOOKUP($A67,[3]Base!$A$3:$L$1000,8,FALSE)</f>
        <v>1.0331501000000001</v>
      </c>
      <c r="G67" s="129"/>
      <c r="H67" s="130"/>
    </row>
    <row r="68" spans="1:8" ht="15" customHeight="1" x14ac:dyDescent="0.2">
      <c r="A68" s="125">
        <v>36312</v>
      </c>
      <c r="B68" s="126">
        <f>VLOOKUP($A68,[3]Base!$A$3:$L$1000,3,FALSE)</f>
        <v>1486.31</v>
      </c>
      <c r="C68" s="127">
        <f>VLOOKUP($A68,[3]Base!$A$3:$L$1000,4,FALSE)</f>
        <v>0.99979819999999997</v>
      </c>
      <c r="D68" s="127">
        <f>VLOOKUP($A68,[3]Base!$A$3:$L$1000,5,FALSE)</f>
        <v>-2.0199999999999999E-2</v>
      </c>
      <c r="E68" s="127">
        <f>VLOOKUP($A68,[3]Base!$A$3:$L$1000,6,FALSE)</f>
        <v>1.0386658099999999</v>
      </c>
      <c r="F68" s="128">
        <f>VLOOKUP($A68,[3]Base!$A$3:$L$1000,8,FALSE)</f>
        <v>1.0294431399999999</v>
      </c>
      <c r="G68" s="129"/>
      <c r="H68" s="130"/>
    </row>
    <row r="69" spans="1:8" ht="15" customHeight="1" x14ac:dyDescent="0.2">
      <c r="A69" s="125">
        <v>36342</v>
      </c>
      <c r="B69" s="126">
        <f>VLOOKUP($A69,[3]Base!$A$3:$L$1000,3,FALSE)</f>
        <v>1498.05</v>
      </c>
      <c r="C69" s="127">
        <f>VLOOKUP($A69,[3]Base!$A$3:$L$1000,4,FALSE)</f>
        <v>1.00789876</v>
      </c>
      <c r="D69" s="127">
        <f>VLOOKUP($A69,[3]Base!$A$3:$L$1000,5,FALSE)</f>
        <v>0.78990000000000005</v>
      </c>
      <c r="E69" s="127">
        <f>VLOOKUP($A69,[3]Base!$A$3:$L$1000,6,FALSE)</f>
        <v>1.0468699800000001</v>
      </c>
      <c r="F69" s="128">
        <f>VLOOKUP($A69,[3]Base!$A$3:$L$1000,8,FALSE)</f>
        <v>1.03871837</v>
      </c>
      <c r="G69" s="129"/>
      <c r="H69" s="130"/>
    </row>
    <row r="70" spans="1:8" ht="15" customHeight="1" x14ac:dyDescent="0.2">
      <c r="A70" s="125">
        <v>36373</v>
      </c>
      <c r="B70" s="126">
        <f>VLOOKUP($A70,[3]Base!$A$3:$L$1000,3,FALSE)</f>
        <v>1510.18</v>
      </c>
      <c r="C70" s="127">
        <f>VLOOKUP($A70,[3]Base!$A$3:$L$1000,4,FALSE)</f>
        <v>1.00809719</v>
      </c>
      <c r="D70" s="127">
        <f>VLOOKUP($A70,[3]Base!$A$3:$L$1000,5,FALSE)</f>
        <v>0.80969999999999998</v>
      </c>
      <c r="E70" s="127">
        <f>VLOOKUP($A70,[3]Base!$A$3:$L$1000,6,FALSE)</f>
        <v>1.0553466899999999</v>
      </c>
      <c r="F70" s="128">
        <f>VLOOKUP($A70,[3]Base!$A$3:$L$1000,8,FALSE)</f>
        <v>1.05102063</v>
      </c>
      <c r="G70" s="129"/>
      <c r="H70" s="130"/>
    </row>
    <row r="71" spans="1:8" ht="15" customHeight="1" x14ac:dyDescent="0.2">
      <c r="A71" s="125">
        <v>36404</v>
      </c>
      <c r="B71" s="126">
        <f>VLOOKUP($A71,[3]Base!$A$3:$L$1000,3,FALSE)</f>
        <v>1517.28</v>
      </c>
      <c r="C71" s="127">
        <f>VLOOKUP($A71,[3]Base!$A$3:$L$1000,4,FALSE)</f>
        <v>1.0047014299999999</v>
      </c>
      <c r="D71" s="127">
        <f>VLOOKUP($A71,[3]Base!$A$3:$L$1000,5,FALSE)</f>
        <v>0.47010000000000002</v>
      </c>
      <c r="E71" s="127">
        <f>VLOOKUP($A71,[3]Base!$A$3:$L$1000,6,FALSE)</f>
        <v>1.06030833</v>
      </c>
      <c r="F71" s="128">
        <f>VLOOKUP($A71,[3]Base!$A$3:$L$1000,8,FALSE)</f>
        <v>1.06062704</v>
      </c>
      <c r="G71" s="129"/>
      <c r="H71" s="130"/>
    </row>
    <row r="72" spans="1:8" ht="15" customHeight="1" x14ac:dyDescent="0.2">
      <c r="A72" s="125">
        <v>36434</v>
      </c>
      <c r="B72" s="126">
        <f>VLOOKUP($A72,[3]Base!$A$3:$L$1000,3,FALSE)</f>
        <v>1529.42</v>
      </c>
      <c r="C72" s="127">
        <f>VLOOKUP($A72,[3]Base!$A$3:$L$1000,4,FALSE)</f>
        <v>1.0080011600000001</v>
      </c>
      <c r="D72" s="127">
        <f>VLOOKUP($A72,[3]Base!$A$3:$L$1000,5,FALSE)</f>
        <v>0.80010000000000003</v>
      </c>
      <c r="E72" s="127">
        <f>VLOOKUP($A72,[3]Base!$A$3:$L$1000,6,FALSE)</f>
        <v>1.06879203</v>
      </c>
      <c r="F72" s="128">
        <f>VLOOKUP($A72,[3]Base!$A$3:$L$1000,8,FALSE)</f>
        <v>1.06900868</v>
      </c>
      <c r="G72" s="129"/>
      <c r="H72" s="130"/>
    </row>
    <row r="73" spans="1:8" ht="15" customHeight="1" x14ac:dyDescent="0.2">
      <c r="A73" s="125">
        <v>36465</v>
      </c>
      <c r="B73" s="126">
        <f>VLOOKUP($A73,[3]Base!$A$3:$L$1000,3,FALSE)</f>
        <v>1544.56</v>
      </c>
      <c r="C73" s="127">
        <f>VLOOKUP($A73,[3]Base!$A$3:$L$1000,4,FALSE)</f>
        <v>1.0098991799999999</v>
      </c>
      <c r="D73" s="127">
        <f>VLOOKUP($A73,[3]Base!$A$3:$L$1000,5,FALSE)</f>
        <v>0.9899</v>
      </c>
      <c r="E73" s="127">
        <f>VLOOKUP($A73,[3]Base!$A$3:$L$1000,6,FALSE)</f>
        <v>1.07937219</v>
      </c>
      <c r="F73" s="128">
        <f>VLOOKUP($A73,[3]Base!$A$3:$L$1000,8,FALSE)</f>
        <v>1.0807770000000001</v>
      </c>
      <c r="G73" s="129"/>
      <c r="H73" s="130"/>
    </row>
    <row r="74" spans="1:8" ht="15" customHeight="1" x14ac:dyDescent="0.2">
      <c r="A74" s="125">
        <v>36495</v>
      </c>
      <c r="B74" s="126">
        <f>VLOOKUP($A74,[3]Base!$A$3:$L$1000,3,FALSE)</f>
        <v>1558.62</v>
      </c>
      <c r="C74" s="127">
        <f>VLOOKUP($A74,[3]Base!$A$3:$L$1000,4,FALSE)</f>
        <v>1.0091029199999999</v>
      </c>
      <c r="D74" s="127">
        <f>VLOOKUP($A74,[3]Base!$A$3:$L$1000,5,FALSE)</f>
        <v>0.9103</v>
      </c>
      <c r="E74" s="127">
        <f>VLOOKUP($A74,[3]Base!$A$3:$L$1000,6,FALSE)</f>
        <v>1.0891976299999999</v>
      </c>
      <c r="F74" s="128">
        <f>VLOOKUP($A74,[3]Base!$A$3:$L$1000,8,FALSE)</f>
        <v>1.0891976299999999</v>
      </c>
      <c r="G74" s="129"/>
      <c r="H74" s="130"/>
    </row>
    <row r="75" spans="1:8" ht="15" customHeight="1" x14ac:dyDescent="0.2">
      <c r="A75" s="125">
        <v>36526</v>
      </c>
      <c r="B75" s="126">
        <f>VLOOKUP($A75,[3]Base!$A$3:$L$1000,3,FALSE)</f>
        <v>1568.75</v>
      </c>
      <c r="C75" s="127">
        <f>VLOOKUP($A75,[3]Base!$A$3:$L$1000,4,FALSE)</f>
        <v>1.00649934</v>
      </c>
      <c r="D75" s="127">
        <f>VLOOKUP($A75,[3]Base!$A$3:$L$1000,5,FALSE)</f>
        <v>0.64990000000000003</v>
      </c>
      <c r="E75" s="127">
        <f>VLOOKUP($A75,[3]Base!$A$3:$L$1000,6,FALSE)</f>
        <v>1.00649934</v>
      </c>
      <c r="F75" s="128">
        <f>VLOOKUP($A75,[3]Base!$A$3:$L$1000,8,FALSE)</f>
        <v>1.0888728700000001</v>
      </c>
      <c r="G75" s="129"/>
      <c r="H75" s="130"/>
    </row>
    <row r="76" spans="1:8" ht="15" customHeight="1" x14ac:dyDescent="0.2">
      <c r="A76" s="125">
        <v>36557</v>
      </c>
      <c r="B76" s="126">
        <f>VLOOKUP($A76,[3]Base!$A$3:$L$1000,3,FALSE)</f>
        <v>1574.08</v>
      </c>
      <c r="C76" s="127">
        <f>VLOOKUP($A76,[3]Base!$A$3:$L$1000,4,FALSE)</f>
        <v>1.0033976099999999</v>
      </c>
      <c r="D76" s="127">
        <f>VLOOKUP($A76,[3]Base!$A$3:$L$1000,5,FALSE)</f>
        <v>0.33979999999999999</v>
      </c>
      <c r="E76" s="127">
        <f>VLOOKUP($A76,[3]Base!$A$3:$L$1000,6,FALSE)</f>
        <v>1.0099190300000001</v>
      </c>
      <c r="F76" s="128">
        <f>VLOOKUP($A76,[3]Base!$A$3:$L$1000,8,FALSE)</f>
        <v>1.0856248399999999</v>
      </c>
      <c r="G76" s="129"/>
      <c r="H76" s="130"/>
    </row>
    <row r="77" spans="1:8" ht="15" customHeight="1" x14ac:dyDescent="0.2">
      <c r="A77" s="125">
        <v>36586</v>
      </c>
      <c r="B77" s="126">
        <f>VLOOKUP($A77,[3]Base!$A$3:$L$1000,3,FALSE)</f>
        <v>1575.5</v>
      </c>
      <c r="C77" s="127">
        <f>VLOOKUP($A77,[3]Base!$A$3:$L$1000,4,FALSE)</f>
        <v>1.00090211</v>
      </c>
      <c r="D77" s="127">
        <f>VLOOKUP($A77,[3]Base!$A$3:$L$1000,5,FALSE)</f>
        <v>9.0200000000000002E-2</v>
      </c>
      <c r="E77" s="127">
        <f>VLOOKUP($A77,[3]Base!$A$3:$L$1000,6,FALSE)</f>
        <v>1.01083009</v>
      </c>
      <c r="F77" s="128">
        <f>VLOOKUP($A77,[3]Base!$A$3:$L$1000,8,FALSE)</f>
        <v>1.07350678</v>
      </c>
      <c r="G77" s="129"/>
      <c r="H77" s="130"/>
    </row>
    <row r="78" spans="1:8" ht="15" customHeight="1" x14ac:dyDescent="0.2">
      <c r="A78" s="125">
        <v>36617</v>
      </c>
      <c r="B78" s="126">
        <f>VLOOKUP($A78,[3]Base!$A$3:$L$1000,3,FALSE)</f>
        <v>1582.9</v>
      </c>
      <c r="C78" s="127">
        <f>VLOOKUP($A78,[3]Base!$A$3:$L$1000,4,FALSE)</f>
        <v>1.00469692</v>
      </c>
      <c r="D78" s="127">
        <f>VLOOKUP($A78,[3]Base!$A$3:$L$1000,5,FALSE)</f>
        <v>0.46970000000000001</v>
      </c>
      <c r="E78" s="127">
        <f>VLOOKUP($A78,[3]Base!$A$3:$L$1000,6,FALSE)</f>
        <v>1.0155778799999999</v>
      </c>
      <c r="F78" s="128">
        <f>VLOOKUP($A78,[3]Base!$A$3:$L$1000,8,FALSE)</f>
        <v>1.07019953</v>
      </c>
      <c r="G78" s="129"/>
      <c r="H78" s="130"/>
    </row>
    <row r="79" spans="1:8" ht="15" customHeight="1" x14ac:dyDescent="0.2">
      <c r="A79" s="125">
        <v>36647</v>
      </c>
      <c r="B79" s="126">
        <f>VLOOKUP($A79,[3]Base!$A$3:$L$1000,3,FALSE)</f>
        <v>1584.32</v>
      </c>
      <c r="C79" s="127">
        <f>VLOOKUP($A79,[3]Base!$A$3:$L$1000,4,FALSE)</f>
        <v>1.00089709</v>
      </c>
      <c r="D79" s="127">
        <f>VLOOKUP($A79,[3]Base!$A$3:$L$1000,5,FALSE)</f>
        <v>8.9700000000000002E-2</v>
      </c>
      <c r="E79" s="127">
        <f>VLOOKUP($A79,[3]Base!$A$3:$L$1000,6,FALSE)</f>
        <v>1.0164889399999999</v>
      </c>
      <c r="F79" s="128">
        <f>VLOOKUP($A79,[3]Base!$A$3:$L$1000,8,FALSE)</f>
        <v>1.06572673</v>
      </c>
      <c r="G79" s="129"/>
      <c r="H79" s="130"/>
    </row>
    <row r="80" spans="1:8" ht="15" customHeight="1" x14ac:dyDescent="0.2">
      <c r="A80" s="125">
        <v>36678</v>
      </c>
      <c r="B80" s="126">
        <f>VLOOKUP($A80,[3]Base!$A$3:$L$1000,3,FALSE)</f>
        <v>1585.59</v>
      </c>
      <c r="C80" s="127">
        <f>VLOOKUP($A80,[3]Base!$A$3:$L$1000,4,FALSE)</f>
        <v>1.0008016099999999</v>
      </c>
      <c r="D80" s="127">
        <f>VLOOKUP($A80,[3]Base!$A$3:$L$1000,5,FALSE)</f>
        <v>8.0199999999999994E-2</v>
      </c>
      <c r="E80" s="127">
        <f>VLOOKUP($A80,[3]Base!$A$3:$L$1000,6,FALSE)</f>
        <v>1.0173037700000001</v>
      </c>
      <c r="F80" s="128">
        <f>VLOOKUP($A80,[3]Base!$A$3:$L$1000,8,FALSE)</f>
        <v>1.06679631</v>
      </c>
      <c r="G80" s="129"/>
      <c r="H80" s="130"/>
    </row>
    <row r="81" spans="1:8" ht="15" customHeight="1" x14ac:dyDescent="0.2">
      <c r="A81" s="125">
        <v>36708</v>
      </c>
      <c r="B81" s="126">
        <f>VLOOKUP($A81,[3]Base!$A$3:$L$1000,3,FALSE)</f>
        <v>1597.96</v>
      </c>
      <c r="C81" s="127">
        <f>VLOOKUP($A81,[3]Base!$A$3:$L$1000,4,FALSE)</f>
        <v>1.00780151</v>
      </c>
      <c r="D81" s="127">
        <f>VLOOKUP($A81,[3]Base!$A$3:$L$1000,5,FALSE)</f>
        <v>0.7802</v>
      </c>
      <c r="E81" s="127">
        <f>VLOOKUP($A81,[3]Base!$A$3:$L$1000,6,FALSE)</f>
        <v>1.02524028</v>
      </c>
      <c r="F81" s="128">
        <f>VLOOKUP($A81,[3]Base!$A$3:$L$1000,8,FALSE)</f>
        <v>1.06669338</v>
      </c>
      <c r="G81" s="129"/>
      <c r="H81" s="130"/>
    </row>
    <row r="82" spans="1:8" ht="15" customHeight="1" x14ac:dyDescent="0.2">
      <c r="A82" s="125">
        <v>36739</v>
      </c>
      <c r="B82" s="126">
        <f>VLOOKUP($A82,[3]Base!$A$3:$L$1000,3,FALSE)</f>
        <v>1629.76</v>
      </c>
      <c r="C82" s="127">
        <f>VLOOKUP($A82,[3]Base!$A$3:$L$1000,4,FALSE)</f>
        <v>1.01990037</v>
      </c>
      <c r="D82" s="127">
        <f>VLOOKUP($A82,[3]Base!$A$3:$L$1000,5,FALSE)</f>
        <v>1.99</v>
      </c>
      <c r="E82" s="127">
        <f>VLOOKUP($A82,[3]Base!$A$3:$L$1000,6,FALSE)</f>
        <v>1.04564294</v>
      </c>
      <c r="F82" s="128">
        <f>VLOOKUP($A82,[3]Base!$A$3:$L$1000,8,FALSE)</f>
        <v>1.0791826200000001</v>
      </c>
      <c r="G82" s="129"/>
      <c r="H82" s="130"/>
    </row>
    <row r="83" spans="1:8" ht="15" customHeight="1" x14ac:dyDescent="0.2">
      <c r="A83" s="125">
        <v>36770</v>
      </c>
      <c r="B83" s="126">
        <f>VLOOKUP($A83,[3]Base!$A$3:$L$1000,3,FALSE)</f>
        <v>1637.09</v>
      </c>
      <c r="C83" s="127">
        <f>VLOOKUP($A83,[3]Base!$A$3:$L$1000,4,FALSE)</f>
        <v>1.0044975899999999</v>
      </c>
      <c r="D83" s="127">
        <f>VLOOKUP($A83,[3]Base!$A$3:$L$1000,5,FALSE)</f>
        <v>0.44979999999999998</v>
      </c>
      <c r="E83" s="127">
        <f>VLOOKUP($A83,[3]Base!$A$3:$L$1000,6,FALSE)</f>
        <v>1.05034581</v>
      </c>
      <c r="F83" s="128">
        <f>VLOOKUP($A83,[3]Base!$A$3:$L$1000,8,FALSE)</f>
        <v>1.07896367</v>
      </c>
      <c r="G83" s="129"/>
      <c r="H83" s="130"/>
    </row>
    <row r="84" spans="1:8" ht="15" customHeight="1" x14ac:dyDescent="0.2">
      <c r="A84" s="125">
        <v>36800</v>
      </c>
      <c r="B84" s="126">
        <f>VLOOKUP($A84,[3]Base!$A$3:$L$1000,3,FALSE)</f>
        <v>1640.04</v>
      </c>
      <c r="C84" s="127">
        <f>VLOOKUP($A84,[3]Base!$A$3:$L$1000,4,FALSE)</f>
        <v>1.00180198</v>
      </c>
      <c r="D84" s="127">
        <f>VLOOKUP($A84,[3]Base!$A$3:$L$1000,5,FALSE)</f>
        <v>0.1802</v>
      </c>
      <c r="E84" s="127">
        <f>VLOOKUP($A84,[3]Base!$A$3:$L$1000,6,FALSE)</f>
        <v>1.05223851</v>
      </c>
      <c r="F84" s="128">
        <f>VLOOKUP($A84,[3]Base!$A$3:$L$1000,8,FALSE)</f>
        <v>1.07232807</v>
      </c>
      <c r="G84" s="129"/>
      <c r="H84" s="130"/>
    </row>
    <row r="85" spans="1:8" ht="15" customHeight="1" x14ac:dyDescent="0.2">
      <c r="A85" s="125">
        <v>36831</v>
      </c>
      <c r="B85" s="126">
        <f>VLOOKUP($A85,[3]Base!$A$3:$L$1000,3,FALSE)</f>
        <v>1642.83</v>
      </c>
      <c r="C85" s="127">
        <f>VLOOKUP($A85,[3]Base!$A$3:$L$1000,4,FALSE)</f>
        <v>1.00170118</v>
      </c>
      <c r="D85" s="127">
        <f>VLOOKUP($A85,[3]Base!$A$3:$L$1000,5,FALSE)</f>
        <v>0.1701</v>
      </c>
      <c r="E85" s="127">
        <f>VLOOKUP($A85,[3]Base!$A$3:$L$1000,6,FALSE)</f>
        <v>1.0540285599999999</v>
      </c>
      <c r="F85" s="128">
        <f>VLOOKUP($A85,[3]Base!$A$3:$L$1000,8,FALSE)</f>
        <v>1.0636232999999999</v>
      </c>
      <c r="G85" s="129"/>
      <c r="H85" s="130"/>
    </row>
    <row r="86" spans="1:8" ht="15" customHeight="1" x14ac:dyDescent="0.2">
      <c r="A86" s="125">
        <v>36861</v>
      </c>
      <c r="B86" s="126">
        <f>VLOOKUP($A86,[3]Base!$A$3:$L$1000,3,FALSE)</f>
        <v>1652.69</v>
      </c>
      <c r="C86" s="127">
        <f>VLOOKUP($A86,[3]Base!$A$3:$L$1000,4,FALSE)</f>
        <v>1.0060018399999999</v>
      </c>
      <c r="D86" s="127">
        <f>VLOOKUP($A86,[3]Base!$A$3:$L$1000,5,FALSE)</f>
        <v>0.60019999999999996</v>
      </c>
      <c r="E86" s="127">
        <f>VLOOKUP($A86,[3]Base!$A$3:$L$1000,6,FALSE)</f>
        <v>1.0603546699999999</v>
      </c>
      <c r="F86" s="128">
        <f>VLOOKUP($A86,[3]Base!$A$3:$L$1000,8,FALSE)</f>
        <v>1.0603546699999999</v>
      </c>
      <c r="G86" s="129"/>
      <c r="H86" s="130"/>
    </row>
    <row r="87" spans="1:8" ht="15" customHeight="1" x14ac:dyDescent="0.2">
      <c r="A87" s="125">
        <v>36892</v>
      </c>
      <c r="B87" s="126">
        <f>VLOOKUP($A87,[3]Base!$A$3:$L$1000,3,FALSE)</f>
        <v>1663.1</v>
      </c>
      <c r="C87" s="127">
        <f>VLOOKUP($A87,[3]Base!$A$3:$L$1000,4,FALSE)</f>
        <v>1.00629882</v>
      </c>
      <c r="D87" s="127">
        <f>VLOOKUP($A87,[3]Base!$A$3:$L$1000,5,FALSE)</f>
        <v>0.62990000000000002</v>
      </c>
      <c r="E87" s="127">
        <f>VLOOKUP($A87,[3]Base!$A$3:$L$1000,6,FALSE)</f>
        <v>1.00629882</v>
      </c>
      <c r="F87" s="128">
        <f>VLOOKUP($A87,[3]Base!$A$3:$L$1000,8,FALSE)</f>
        <v>1.0601434199999999</v>
      </c>
      <c r="G87" s="129"/>
      <c r="H87" s="130"/>
    </row>
    <row r="88" spans="1:8" ht="15" customHeight="1" x14ac:dyDescent="0.2">
      <c r="A88" s="125">
        <v>36923</v>
      </c>
      <c r="B88" s="126">
        <f>VLOOKUP($A88,[3]Base!$A$3:$L$1000,3,FALSE)</f>
        <v>1671.42</v>
      </c>
      <c r="C88" s="127">
        <f>VLOOKUP($A88,[3]Base!$A$3:$L$1000,4,FALSE)</f>
        <v>1.0050027100000001</v>
      </c>
      <c r="D88" s="127">
        <f>VLOOKUP($A88,[3]Base!$A$3:$L$1000,5,FALSE)</f>
        <v>0.50029999999999997</v>
      </c>
      <c r="E88" s="127">
        <f>VLOOKUP($A88,[3]Base!$A$3:$L$1000,6,FALSE)</f>
        <v>1.01133304</v>
      </c>
      <c r="F88" s="128">
        <f>VLOOKUP($A88,[3]Base!$A$3:$L$1000,8,FALSE)</f>
        <v>1.0618392999999999</v>
      </c>
      <c r="G88" s="129"/>
      <c r="H88" s="130"/>
    </row>
    <row r="89" spans="1:8" ht="15" customHeight="1" x14ac:dyDescent="0.2">
      <c r="A89" s="125">
        <v>36951</v>
      </c>
      <c r="B89" s="126">
        <f>VLOOKUP($A89,[3]Base!$A$3:$L$1000,3,FALSE)</f>
        <v>1677.44</v>
      </c>
      <c r="C89" s="127">
        <f>VLOOKUP($A89,[3]Base!$A$3:$L$1000,4,FALSE)</f>
        <v>1.00360173</v>
      </c>
      <c r="D89" s="127">
        <f>VLOOKUP($A89,[3]Base!$A$3:$L$1000,5,FALSE)</f>
        <v>0.36020000000000002</v>
      </c>
      <c r="E89" s="127">
        <f>VLOOKUP($A89,[3]Base!$A$3:$L$1000,6,FALSE)</f>
        <v>1.0149755899999999</v>
      </c>
      <c r="F89" s="128">
        <f>VLOOKUP($A89,[3]Base!$A$3:$L$1000,8,FALSE)</f>
        <v>1.0647032700000001</v>
      </c>
      <c r="G89" s="129"/>
      <c r="H89" s="130"/>
    </row>
    <row r="90" spans="1:8" ht="15" customHeight="1" x14ac:dyDescent="0.2">
      <c r="A90" s="125">
        <v>36982</v>
      </c>
      <c r="B90" s="126">
        <f>VLOOKUP($A90,[3]Base!$A$3:$L$1000,3,FALSE)</f>
        <v>1685.83</v>
      </c>
      <c r="C90" s="127">
        <f>VLOOKUP($A90,[3]Base!$A$3:$L$1000,4,FALSE)</f>
        <v>1.00500167</v>
      </c>
      <c r="D90" s="127">
        <f>VLOOKUP($A90,[3]Base!$A$3:$L$1000,5,FALSE)</f>
        <v>0.50019999999999998</v>
      </c>
      <c r="E90" s="127">
        <f>VLOOKUP($A90,[3]Base!$A$3:$L$1000,6,FALSE)</f>
        <v>1.0200521600000001</v>
      </c>
      <c r="F90" s="128">
        <f>VLOOKUP($A90,[3]Base!$A$3:$L$1000,8,FALSE)</f>
        <v>1.06502623</v>
      </c>
      <c r="G90" s="129"/>
      <c r="H90" s="130"/>
    </row>
    <row r="91" spans="1:8" ht="15" customHeight="1" x14ac:dyDescent="0.2">
      <c r="A91" s="125">
        <v>37012</v>
      </c>
      <c r="B91" s="126">
        <f>VLOOKUP($A91,[3]Base!$A$3:$L$1000,3,FALSE)</f>
        <v>1694.09</v>
      </c>
      <c r="C91" s="127">
        <f>VLOOKUP($A91,[3]Base!$A$3:$L$1000,4,FALSE)</f>
        <v>1.00489966</v>
      </c>
      <c r="D91" s="127">
        <f>VLOOKUP($A91,[3]Base!$A$3:$L$1000,5,FALSE)</f>
        <v>0.49</v>
      </c>
      <c r="E91" s="127">
        <f>VLOOKUP($A91,[3]Base!$A$3:$L$1000,6,FALSE)</f>
        <v>1.02505007</v>
      </c>
      <c r="F91" s="128">
        <f>VLOOKUP($A91,[3]Base!$A$3:$L$1000,8,FALSE)</f>
        <v>1.0692852500000001</v>
      </c>
      <c r="G91" s="129"/>
      <c r="H91" s="130"/>
    </row>
    <row r="92" spans="1:8" ht="15" customHeight="1" x14ac:dyDescent="0.2">
      <c r="A92" s="125">
        <v>37043</v>
      </c>
      <c r="B92" s="126">
        <f>VLOOKUP($A92,[3]Base!$A$3:$L$1000,3,FALSE)</f>
        <v>1700.53</v>
      </c>
      <c r="C92" s="127">
        <f>VLOOKUP($A92,[3]Base!$A$3:$L$1000,4,FALSE)</f>
        <v>1.0038014500000001</v>
      </c>
      <c r="D92" s="127">
        <f>VLOOKUP($A92,[3]Base!$A$3:$L$1000,5,FALSE)</f>
        <v>0.38009999999999999</v>
      </c>
      <c r="E92" s="127">
        <f>VLOOKUP($A92,[3]Base!$A$3:$L$1000,6,FALSE)</f>
        <v>1.02894675</v>
      </c>
      <c r="F92" s="128">
        <f>VLOOKUP($A92,[3]Base!$A$3:$L$1000,8,FALSE)</f>
        <v>1.07249036</v>
      </c>
      <c r="G92" s="129"/>
      <c r="H92" s="130"/>
    </row>
    <row r="93" spans="1:8" ht="15" customHeight="1" x14ac:dyDescent="0.2">
      <c r="A93" s="125">
        <v>37073</v>
      </c>
      <c r="B93" s="126">
        <f>VLOOKUP($A93,[3]Base!$A$3:$L$1000,3,FALSE)</f>
        <v>1716.51</v>
      </c>
      <c r="C93" s="127">
        <f>VLOOKUP($A93,[3]Base!$A$3:$L$1000,4,FALSE)</f>
        <v>1.0093970699999999</v>
      </c>
      <c r="D93" s="127">
        <f>VLOOKUP($A93,[3]Base!$A$3:$L$1000,5,FALSE)</f>
        <v>0.93969999999999998</v>
      </c>
      <c r="E93" s="127">
        <f>VLOOKUP($A93,[3]Base!$A$3:$L$1000,6,FALSE)</f>
        <v>1.0386158299999999</v>
      </c>
      <c r="F93" s="128">
        <f>VLOOKUP($A93,[3]Base!$A$3:$L$1000,8,FALSE)</f>
        <v>1.0741883400000001</v>
      </c>
      <c r="G93" s="129"/>
      <c r="H93" s="130"/>
    </row>
    <row r="94" spans="1:8" ht="15" customHeight="1" x14ac:dyDescent="0.2">
      <c r="A94" s="125">
        <v>37104</v>
      </c>
      <c r="B94" s="126">
        <f>VLOOKUP($A94,[3]Base!$A$3:$L$1000,3,FALSE)</f>
        <v>1736.76</v>
      </c>
      <c r="C94" s="127">
        <f>VLOOKUP($A94,[3]Base!$A$3:$L$1000,4,FALSE)</f>
        <v>1.01179719</v>
      </c>
      <c r="D94" s="127">
        <f>VLOOKUP($A94,[3]Base!$A$3:$L$1000,5,FALSE)</f>
        <v>1.1797</v>
      </c>
      <c r="E94" s="127">
        <f>VLOOKUP($A94,[3]Base!$A$3:$L$1000,6,FALSE)</f>
        <v>1.0508685799999999</v>
      </c>
      <c r="F94" s="128">
        <f>VLOOKUP($A94,[3]Base!$A$3:$L$1000,8,FALSE)</f>
        <v>1.06565384</v>
      </c>
      <c r="G94" s="129"/>
      <c r="H94" s="130"/>
    </row>
    <row r="95" spans="1:8" ht="15" customHeight="1" x14ac:dyDescent="0.2">
      <c r="A95" s="125">
        <v>37135</v>
      </c>
      <c r="B95" s="126">
        <f>VLOOKUP($A95,[3]Base!$A$3:$L$1000,3,FALSE)</f>
        <v>1743.36</v>
      </c>
      <c r="C95" s="127">
        <f>VLOOKUP($A95,[3]Base!$A$3:$L$1000,4,FALSE)</f>
        <v>1.00380018</v>
      </c>
      <c r="D95" s="127">
        <f>VLOOKUP($A95,[3]Base!$A$3:$L$1000,5,FALSE)</f>
        <v>0.38</v>
      </c>
      <c r="E95" s="127">
        <f>VLOOKUP($A95,[3]Base!$A$3:$L$1000,6,FALSE)</f>
        <v>1.05486207</v>
      </c>
      <c r="F95" s="128">
        <f>VLOOKUP($A95,[3]Base!$A$3:$L$1000,8,FALSE)</f>
        <v>1.0649139700000001</v>
      </c>
      <c r="G95" s="129"/>
      <c r="H95" s="130"/>
    </row>
    <row r="96" spans="1:8" ht="15" customHeight="1" x14ac:dyDescent="0.2">
      <c r="A96" s="125">
        <v>37165</v>
      </c>
      <c r="B96" s="126">
        <f>VLOOKUP($A96,[3]Base!$A$3:$L$1000,3,FALSE)</f>
        <v>1749.81</v>
      </c>
      <c r="C96" s="127">
        <f>VLOOKUP($A96,[3]Base!$A$3:$L$1000,4,FALSE)</f>
        <v>1.00369975</v>
      </c>
      <c r="D96" s="127">
        <f>VLOOKUP($A96,[3]Base!$A$3:$L$1000,5,FALSE)</f>
        <v>0.37</v>
      </c>
      <c r="E96" s="127">
        <f>VLOOKUP($A96,[3]Base!$A$3:$L$1000,6,FALSE)</f>
        <v>1.0587648000000001</v>
      </c>
      <c r="F96" s="128">
        <f>VLOOKUP($A96,[3]Base!$A$3:$L$1000,8,FALSE)</f>
        <v>1.0669312900000001</v>
      </c>
      <c r="G96" s="129"/>
      <c r="H96" s="130"/>
    </row>
    <row r="97" spans="1:8" ht="15" customHeight="1" x14ac:dyDescent="0.2">
      <c r="A97" s="125">
        <v>37196</v>
      </c>
      <c r="B97" s="126">
        <f>VLOOKUP($A97,[3]Base!$A$3:$L$1000,3,FALSE)</f>
        <v>1767.13</v>
      </c>
      <c r="C97" s="127">
        <f>VLOOKUP($A97,[3]Base!$A$3:$L$1000,4,FALSE)</f>
        <v>1.00989822</v>
      </c>
      <c r="D97" s="127">
        <f>VLOOKUP($A97,[3]Base!$A$3:$L$1000,5,FALSE)</f>
        <v>0.98980000000000001</v>
      </c>
      <c r="E97" s="127">
        <f>VLOOKUP($A97,[3]Base!$A$3:$L$1000,6,FALSE)</f>
        <v>1.0692446900000001</v>
      </c>
      <c r="F97" s="128">
        <f>VLOOKUP($A97,[3]Base!$A$3:$L$1000,8,FALSE)</f>
        <v>1.0756621200000001</v>
      </c>
      <c r="G97" s="129"/>
      <c r="H97" s="130"/>
    </row>
    <row r="98" spans="1:8" ht="15" customHeight="1" x14ac:dyDescent="0.2">
      <c r="A98" s="125">
        <v>37226</v>
      </c>
      <c r="B98" s="126">
        <f>VLOOKUP($A98,[3]Base!$A$3:$L$1000,3,FALSE)</f>
        <v>1776.85</v>
      </c>
      <c r="C98" s="127">
        <f>VLOOKUP($A98,[3]Base!$A$3:$L$1000,4,FALSE)</f>
        <v>1.0055004400000001</v>
      </c>
      <c r="D98" s="127">
        <f>VLOOKUP($A98,[3]Base!$A$3:$L$1000,5,FALSE)</f>
        <v>0.55000000000000004</v>
      </c>
      <c r="E98" s="127">
        <f>VLOOKUP($A98,[3]Base!$A$3:$L$1000,6,FALSE)</f>
        <v>1.07512601</v>
      </c>
      <c r="F98" s="128">
        <f>VLOOKUP($A98,[3]Base!$A$3:$L$1000,8,FALSE)</f>
        <v>1.075126</v>
      </c>
      <c r="G98" s="129"/>
      <c r="H98" s="130"/>
    </row>
    <row r="99" spans="1:8" ht="15" customHeight="1" x14ac:dyDescent="0.2">
      <c r="A99" s="125">
        <v>37257</v>
      </c>
      <c r="B99" s="126">
        <f>VLOOKUP($A99,[3]Base!$A$3:$L$1000,3,FALSE)</f>
        <v>1787.87</v>
      </c>
      <c r="C99" s="127">
        <f>VLOOKUP($A99,[3]Base!$A$3:$L$1000,4,FALSE)</f>
        <v>1.0062019900000001</v>
      </c>
      <c r="D99" s="127">
        <f>VLOOKUP($A99,[3]Base!$A$3:$L$1000,5,FALSE)</f>
        <v>0.62019999999999997</v>
      </c>
      <c r="E99" s="127">
        <f>VLOOKUP($A99,[3]Base!$A$3:$L$1000,6,FALSE)</f>
        <v>1.0062019900000001</v>
      </c>
      <c r="F99" s="128">
        <f>VLOOKUP($A99,[3]Base!$A$3:$L$1000,8,FALSE)</f>
        <v>1.0750225499999999</v>
      </c>
      <c r="G99" s="129"/>
      <c r="H99" s="130"/>
    </row>
    <row r="100" spans="1:8" ht="15" customHeight="1" x14ac:dyDescent="0.2">
      <c r="A100" s="125">
        <v>37288</v>
      </c>
      <c r="B100" s="126">
        <f>VLOOKUP($A100,[3]Base!$A$3:$L$1000,3,FALSE)</f>
        <v>1795.74</v>
      </c>
      <c r="C100" s="127">
        <f>VLOOKUP($A100,[3]Base!$A$3:$L$1000,4,FALSE)</f>
        <v>1.00440189</v>
      </c>
      <c r="D100" s="127">
        <f>VLOOKUP($A100,[3]Base!$A$3:$L$1000,5,FALSE)</f>
        <v>0.44019999999999998</v>
      </c>
      <c r="E100" s="127">
        <f>VLOOKUP($A100,[3]Base!$A$3:$L$1000,6,FALSE)</f>
        <v>1.0106311800000001</v>
      </c>
      <c r="F100" s="128">
        <f>VLOOKUP($A100,[3]Base!$A$3:$L$1000,8,FALSE)</f>
        <v>1.07437987</v>
      </c>
      <c r="G100" s="129"/>
      <c r="H100" s="130"/>
    </row>
    <row r="101" spans="1:8" ht="15" customHeight="1" x14ac:dyDescent="0.2">
      <c r="A101" s="125">
        <v>37316</v>
      </c>
      <c r="B101" s="126">
        <f>VLOOKUP($A101,[3]Base!$A$3:$L$1000,3,FALSE)</f>
        <v>1802.92</v>
      </c>
      <c r="C101" s="127">
        <f>VLOOKUP($A101,[3]Base!$A$3:$L$1000,4,FALSE)</f>
        <v>1.00399835</v>
      </c>
      <c r="D101" s="127">
        <f>VLOOKUP($A101,[3]Base!$A$3:$L$1000,5,FALSE)</f>
        <v>0.39979999999999999</v>
      </c>
      <c r="E101" s="127">
        <f>VLOOKUP($A101,[3]Base!$A$3:$L$1000,6,FALSE)</f>
        <v>1.01467204</v>
      </c>
      <c r="F101" s="128">
        <f>VLOOKUP($A101,[3]Base!$A$3:$L$1000,8,FALSE)</f>
        <v>1.07480446</v>
      </c>
      <c r="G101" s="129"/>
      <c r="H101" s="130"/>
    </row>
    <row r="102" spans="1:8" ht="15" customHeight="1" x14ac:dyDescent="0.2">
      <c r="A102" s="125">
        <v>37347</v>
      </c>
      <c r="B102" s="126">
        <f>VLOOKUP($A102,[3]Base!$A$3:$L$1000,3,FALSE)</f>
        <v>1816.98</v>
      </c>
      <c r="C102" s="127">
        <f>VLOOKUP($A102,[3]Base!$A$3:$L$1000,4,FALSE)</f>
        <v>1.0077984600000001</v>
      </c>
      <c r="D102" s="127">
        <f>VLOOKUP($A102,[3]Base!$A$3:$L$1000,5,FALSE)</f>
        <v>0.77980000000000005</v>
      </c>
      <c r="E102" s="127">
        <f>VLOOKUP($A102,[3]Base!$A$3:$L$1000,6,FALSE)</f>
        <v>1.0225849199999999</v>
      </c>
      <c r="F102" s="128">
        <f>VLOOKUP($A102,[3]Base!$A$3:$L$1000,8,FALSE)</f>
        <v>1.0777954999999999</v>
      </c>
      <c r="G102" s="129"/>
      <c r="H102" s="130"/>
    </row>
    <row r="103" spans="1:8" ht="15" customHeight="1" x14ac:dyDescent="0.2">
      <c r="A103" s="125">
        <v>37377</v>
      </c>
      <c r="B103" s="126">
        <f>VLOOKUP($A103,[3]Base!$A$3:$L$1000,3,FALSE)</f>
        <v>1824.61</v>
      </c>
      <c r="C103" s="127">
        <f>VLOOKUP($A103,[3]Base!$A$3:$L$1000,4,FALSE)</f>
        <v>1.0041992799999999</v>
      </c>
      <c r="D103" s="127">
        <f>VLOOKUP($A103,[3]Base!$A$3:$L$1000,5,FALSE)</f>
        <v>0.4199</v>
      </c>
      <c r="E103" s="127">
        <f>VLOOKUP($A103,[3]Base!$A$3:$L$1000,6,FALSE)</f>
        <v>1.0268790400000001</v>
      </c>
      <c r="F103" s="128">
        <f>VLOOKUP($A103,[3]Base!$A$3:$L$1000,8,FALSE)</f>
        <v>1.07704431</v>
      </c>
      <c r="G103" s="129"/>
      <c r="H103" s="130"/>
    </row>
    <row r="104" spans="1:8" ht="15" customHeight="1" x14ac:dyDescent="0.2">
      <c r="A104" s="125">
        <v>37408</v>
      </c>
      <c r="B104" s="126">
        <f>VLOOKUP($A104,[3]Base!$A$3:$L$1000,3,FALSE)</f>
        <v>1830.63</v>
      </c>
      <c r="C104" s="127">
        <f>VLOOKUP($A104,[3]Base!$A$3:$L$1000,4,FALSE)</f>
        <v>1.0032993400000001</v>
      </c>
      <c r="D104" s="127">
        <f>VLOOKUP($A104,[3]Base!$A$3:$L$1000,5,FALSE)</f>
        <v>0.32990000000000003</v>
      </c>
      <c r="E104" s="127">
        <f>VLOOKUP($A104,[3]Base!$A$3:$L$1000,6,FALSE)</f>
        <v>1.0302670599999999</v>
      </c>
      <c r="F104" s="128">
        <f>VLOOKUP($A104,[3]Base!$A$3:$L$1000,8,FALSE)</f>
        <v>1.0765055699999999</v>
      </c>
      <c r="G104" s="129"/>
      <c r="H104" s="130"/>
    </row>
    <row r="105" spans="1:8" ht="15" customHeight="1" x14ac:dyDescent="0.2">
      <c r="A105" s="125">
        <v>37438</v>
      </c>
      <c r="B105" s="126">
        <f>VLOOKUP($A105,[3]Base!$A$3:$L$1000,3,FALSE)</f>
        <v>1844.73</v>
      </c>
      <c r="C105" s="127">
        <f>VLOOKUP($A105,[3]Base!$A$3:$L$1000,4,FALSE)</f>
        <v>1.00770227</v>
      </c>
      <c r="D105" s="127">
        <f>VLOOKUP($A105,[3]Base!$A$3:$L$1000,5,FALSE)</f>
        <v>0.7702</v>
      </c>
      <c r="E105" s="127">
        <f>VLOOKUP($A105,[3]Base!$A$3:$L$1000,6,FALSE)</f>
        <v>1.0382024599999999</v>
      </c>
      <c r="F105" s="128">
        <f>VLOOKUP($A105,[3]Base!$A$3:$L$1000,8,FALSE)</f>
        <v>1.0746980900000001</v>
      </c>
      <c r="G105" s="129"/>
      <c r="H105" s="130"/>
    </row>
    <row r="106" spans="1:8" ht="15" customHeight="1" x14ac:dyDescent="0.2">
      <c r="A106" s="125">
        <v>37469</v>
      </c>
      <c r="B106" s="126">
        <f>VLOOKUP($A106,[3]Base!$A$3:$L$1000,3,FALSE)</f>
        <v>1863.18</v>
      </c>
      <c r="C106" s="127">
        <f>VLOOKUP($A106,[3]Base!$A$3:$L$1000,4,FALSE)</f>
        <v>1.01000146</v>
      </c>
      <c r="D106" s="127">
        <f>VLOOKUP($A106,[3]Base!$A$3:$L$1000,5,FALSE)</f>
        <v>1.0001</v>
      </c>
      <c r="E106" s="127">
        <f>VLOOKUP($A106,[3]Base!$A$3:$L$1000,6,FALSE)</f>
        <v>1.048586</v>
      </c>
      <c r="F106" s="128">
        <f>VLOOKUP($A106,[3]Base!$A$3:$L$1000,8,FALSE)</f>
        <v>1.0727907299999999</v>
      </c>
      <c r="G106" s="129"/>
      <c r="H106" s="130"/>
    </row>
    <row r="107" spans="1:8" ht="15" customHeight="1" x14ac:dyDescent="0.2">
      <c r="A107" s="125">
        <v>37500</v>
      </c>
      <c r="B107" s="126">
        <f>VLOOKUP($A107,[3]Base!$A$3:$L$1000,3,FALSE)</f>
        <v>1874.73</v>
      </c>
      <c r="C107" s="127">
        <f>VLOOKUP($A107,[3]Base!$A$3:$L$1000,4,FALSE)</f>
        <v>1.00619908</v>
      </c>
      <c r="D107" s="127">
        <f>VLOOKUP($A107,[3]Base!$A$3:$L$1000,5,FALSE)</f>
        <v>0.61990000000000001</v>
      </c>
      <c r="E107" s="127">
        <f>VLOOKUP($A107,[3]Base!$A$3:$L$1000,6,FALSE)</f>
        <v>1.0550862700000001</v>
      </c>
      <c r="F107" s="128">
        <f>VLOOKUP($A107,[3]Base!$A$3:$L$1000,8,FALSE)</f>
        <v>1.0753545</v>
      </c>
      <c r="G107" s="129"/>
      <c r="H107" s="130"/>
    </row>
    <row r="108" spans="1:8" ht="15" customHeight="1" x14ac:dyDescent="0.2">
      <c r="A108" s="125">
        <v>37530</v>
      </c>
      <c r="B108" s="126">
        <f>VLOOKUP($A108,[3]Base!$A$3:$L$1000,3,FALSE)</f>
        <v>1891.6</v>
      </c>
      <c r="C108" s="127">
        <f>VLOOKUP($A108,[3]Base!$A$3:$L$1000,4,FALSE)</f>
        <v>1.00899863</v>
      </c>
      <c r="D108" s="127">
        <f>VLOOKUP($A108,[3]Base!$A$3:$L$1000,5,FALSE)</f>
        <v>0.89990000000000003</v>
      </c>
      <c r="E108" s="127">
        <f>VLOOKUP($A108,[3]Base!$A$3:$L$1000,6,FALSE)</f>
        <v>1.0645806</v>
      </c>
      <c r="F108" s="128">
        <f>VLOOKUP($A108,[3]Base!$A$3:$L$1000,8,FALSE)</f>
        <v>1.08103167</v>
      </c>
      <c r="G108" s="129"/>
      <c r="H108" s="130"/>
    </row>
    <row r="109" spans="1:8" ht="15" customHeight="1" x14ac:dyDescent="0.2">
      <c r="A109" s="125">
        <v>37561</v>
      </c>
      <c r="B109" s="126">
        <f>VLOOKUP($A109,[3]Base!$A$3:$L$1000,3,FALSE)</f>
        <v>1930.95</v>
      </c>
      <c r="C109" s="127">
        <f>VLOOKUP($A109,[3]Base!$A$3:$L$1000,4,FALSE)</f>
        <v>1.0208025000000001</v>
      </c>
      <c r="D109" s="127">
        <f>VLOOKUP($A109,[3]Base!$A$3:$L$1000,5,FALSE)</f>
        <v>2.0802999999999998</v>
      </c>
      <c r="E109" s="127">
        <f>VLOOKUP($A109,[3]Base!$A$3:$L$1000,6,FALSE)</f>
        <v>1.0867265399999999</v>
      </c>
      <c r="F109" s="128">
        <f>VLOOKUP($A109,[3]Base!$A$3:$L$1000,8,FALSE)</f>
        <v>1.0927040100000001</v>
      </c>
      <c r="G109" s="129"/>
      <c r="H109" s="130"/>
    </row>
    <row r="110" spans="1:8" ht="15" customHeight="1" x14ac:dyDescent="0.2">
      <c r="A110" s="125">
        <v>37591</v>
      </c>
      <c r="B110" s="126">
        <f>VLOOKUP($A110,[3]Base!$A$3:$L$1000,3,FALSE)</f>
        <v>1989.84</v>
      </c>
      <c r="C110" s="127">
        <f>VLOOKUP($A110,[3]Base!$A$3:$L$1000,4,FALSE)</f>
        <v>1.0304979400000001</v>
      </c>
      <c r="D110" s="127">
        <f>VLOOKUP($A110,[3]Base!$A$3:$L$1000,5,FALSE)</f>
        <v>3.0497999999999998</v>
      </c>
      <c r="E110" s="127">
        <f>VLOOKUP($A110,[3]Base!$A$3:$L$1000,6,FALSE)</f>
        <v>1.1198694600000001</v>
      </c>
      <c r="F110" s="128">
        <f>VLOOKUP($A110,[3]Base!$A$3:$L$1000,8,FALSE)</f>
        <v>1.1198694499999999</v>
      </c>
      <c r="G110" s="129"/>
      <c r="H110" s="130"/>
    </row>
    <row r="111" spans="1:8" ht="15" customHeight="1" x14ac:dyDescent="0.2">
      <c r="A111" s="125">
        <v>37622</v>
      </c>
      <c r="B111" s="126">
        <f>VLOOKUP($A111,[3]Base!$A$3:$L$1000,3,FALSE)</f>
        <v>2029.24</v>
      </c>
      <c r="C111" s="127">
        <f>VLOOKUP($A111,[3]Base!$A$3:$L$1000,4,FALSE)</f>
        <v>1.01980059</v>
      </c>
      <c r="D111" s="127">
        <f>VLOOKUP($A111,[3]Base!$A$3:$L$1000,5,FALSE)</f>
        <v>1.9801</v>
      </c>
      <c r="E111" s="127">
        <f>VLOOKUP($A111,[3]Base!$A$3:$L$1000,6,FALSE)</f>
        <v>1.01980059</v>
      </c>
      <c r="F111" s="128">
        <f>VLOOKUP($A111,[3]Base!$A$3:$L$1000,8,FALSE)</f>
        <v>1.13500424</v>
      </c>
      <c r="G111" s="129"/>
      <c r="H111" s="130"/>
    </row>
    <row r="112" spans="1:8" ht="15" customHeight="1" x14ac:dyDescent="0.2">
      <c r="A112" s="125">
        <v>37653</v>
      </c>
      <c r="B112" s="126">
        <f>VLOOKUP($A112,[3]Base!$A$3:$L$1000,3,FALSE)</f>
        <v>2073.6799999999998</v>
      </c>
      <c r="C112" s="127">
        <f>VLOOKUP($A112,[3]Base!$A$3:$L$1000,4,FALSE)</f>
        <v>1.02189982</v>
      </c>
      <c r="D112" s="127">
        <f>VLOOKUP($A112,[3]Base!$A$3:$L$1000,5,FALSE)</f>
        <v>2.19</v>
      </c>
      <c r="E112" s="127">
        <f>VLOOKUP($A112,[3]Base!$A$3:$L$1000,6,FALSE)</f>
        <v>1.0421340400000001</v>
      </c>
      <c r="F112" s="128">
        <f>VLOOKUP($A112,[3]Base!$A$3:$L$1000,8,FALSE)</f>
        <v>1.15477743</v>
      </c>
      <c r="G112" s="129"/>
      <c r="H112" s="130"/>
    </row>
    <row r="113" spans="1:8" ht="15" customHeight="1" x14ac:dyDescent="0.2">
      <c r="A113" s="125">
        <v>37681</v>
      </c>
      <c r="B113" s="126">
        <f>VLOOKUP($A113,[3]Base!$A$3:$L$1000,3,FALSE)</f>
        <v>2097.3200000000002</v>
      </c>
      <c r="C113" s="127">
        <f>VLOOKUP($A113,[3]Base!$A$3:$L$1000,4,FALSE)</f>
        <v>1.01140002</v>
      </c>
      <c r="D113" s="127">
        <f>VLOOKUP($A113,[3]Base!$A$3:$L$1000,5,FALSE)</f>
        <v>1.1399999999999999</v>
      </c>
      <c r="E113" s="127">
        <f>VLOOKUP($A113,[3]Base!$A$3:$L$1000,6,FALSE)</f>
        <v>1.0540143900000001</v>
      </c>
      <c r="F113" s="128">
        <f>VLOOKUP($A113,[3]Base!$A$3:$L$1000,8,FALSE)</f>
        <v>1.1632906700000001</v>
      </c>
      <c r="G113" s="129"/>
      <c r="H113" s="130"/>
    </row>
    <row r="114" spans="1:8" ht="15" customHeight="1" x14ac:dyDescent="0.2">
      <c r="A114" s="125">
        <v>37712</v>
      </c>
      <c r="B114" s="126">
        <f>VLOOKUP($A114,[3]Base!$A$3:$L$1000,3,FALSE)</f>
        <v>2121.23</v>
      </c>
      <c r="C114" s="127">
        <f>VLOOKUP($A114,[3]Base!$A$3:$L$1000,4,FALSE)</f>
        <v>1.0114002600000001</v>
      </c>
      <c r="D114" s="127">
        <f>VLOOKUP($A114,[3]Base!$A$3:$L$1000,5,FALSE)</f>
        <v>1.1399999999999999</v>
      </c>
      <c r="E114" s="127">
        <f>VLOOKUP($A114,[3]Base!$A$3:$L$1000,6,FALSE)</f>
        <v>1.0660304300000001</v>
      </c>
      <c r="F114" s="128">
        <f>VLOOKUP($A114,[3]Base!$A$3:$L$1000,8,FALSE)</f>
        <v>1.16744819</v>
      </c>
      <c r="G114" s="129"/>
      <c r="H114" s="130"/>
    </row>
    <row r="115" spans="1:8" ht="15" customHeight="1" x14ac:dyDescent="0.2">
      <c r="A115" s="125">
        <v>37742</v>
      </c>
      <c r="B115" s="126">
        <f>VLOOKUP($A115,[3]Base!$A$3:$L$1000,3,FALSE)</f>
        <v>2139.2600000000002</v>
      </c>
      <c r="C115" s="127">
        <f>VLOOKUP($A115,[3]Base!$A$3:$L$1000,4,FALSE)</f>
        <v>1.0084997899999999</v>
      </c>
      <c r="D115" s="127">
        <f>VLOOKUP($A115,[3]Base!$A$3:$L$1000,5,FALSE)</f>
        <v>0.85</v>
      </c>
      <c r="E115" s="127">
        <f>VLOOKUP($A115,[3]Base!$A$3:$L$1000,6,FALSE)</f>
        <v>1.0750914600000001</v>
      </c>
      <c r="F115" s="128">
        <f>VLOOKUP($A115,[3]Base!$A$3:$L$1000,8,FALSE)</f>
        <v>1.1724478199999999</v>
      </c>
      <c r="G115" s="129"/>
      <c r="H115" s="130"/>
    </row>
    <row r="116" spans="1:8" ht="15" customHeight="1" x14ac:dyDescent="0.2">
      <c r="A116" s="125">
        <v>37773</v>
      </c>
      <c r="B116" s="126">
        <f>VLOOKUP($A116,[3]Base!$A$3:$L$1000,3,FALSE)</f>
        <v>2143.9699999999998</v>
      </c>
      <c r="C116" s="127">
        <f>VLOOKUP($A116,[3]Base!$A$3:$L$1000,4,FALSE)</f>
        <v>1.0022017000000001</v>
      </c>
      <c r="D116" s="127">
        <f>VLOOKUP($A116,[3]Base!$A$3:$L$1000,5,FALSE)</f>
        <v>0.22020000000000001</v>
      </c>
      <c r="E116" s="127">
        <f>VLOOKUP($A116,[3]Base!$A$3:$L$1000,6,FALSE)</f>
        <v>1.0774584899999999</v>
      </c>
      <c r="F116" s="128">
        <f>VLOOKUP($A116,[3]Base!$A$3:$L$1000,8,FALSE)</f>
        <v>1.1711651199999999</v>
      </c>
      <c r="G116" s="129"/>
      <c r="H116" s="130"/>
    </row>
    <row r="117" spans="1:8" ht="15" customHeight="1" x14ac:dyDescent="0.2">
      <c r="A117" s="125">
        <v>37803</v>
      </c>
      <c r="B117" s="126">
        <f>VLOOKUP($A117,[3]Base!$A$3:$L$1000,3,FALSE)</f>
        <v>2140.11</v>
      </c>
      <c r="C117" s="127">
        <f>VLOOKUP($A117,[3]Base!$A$3:$L$1000,4,FALSE)</f>
        <v>0.99819959999999996</v>
      </c>
      <c r="D117" s="127">
        <f>VLOOKUP($A117,[3]Base!$A$3:$L$1000,5,FALSE)</f>
        <v>-0.18</v>
      </c>
      <c r="E117" s="127">
        <f>VLOOKUP($A117,[3]Base!$A$3:$L$1000,6,FALSE)</f>
        <v>1.0755186299999999</v>
      </c>
      <c r="F117" s="128">
        <f>VLOOKUP($A117,[3]Base!$A$3:$L$1000,8,FALSE)</f>
        <v>1.16012099</v>
      </c>
      <c r="G117" s="129"/>
      <c r="H117" s="130"/>
    </row>
    <row r="118" spans="1:8" ht="15" customHeight="1" x14ac:dyDescent="0.2">
      <c r="A118" s="125">
        <v>37834</v>
      </c>
      <c r="B118" s="126">
        <f>VLOOKUP($A118,[3]Base!$A$3:$L$1000,3,FALSE)</f>
        <v>2145.89</v>
      </c>
      <c r="C118" s="127">
        <f>VLOOKUP($A118,[3]Base!$A$3:$L$1000,4,FALSE)</f>
        <v>1.0027007999999999</v>
      </c>
      <c r="D118" s="127">
        <f>VLOOKUP($A118,[3]Base!$A$3:$L$1000,5,FALSE)</f>
        <v>0.27010000000000001</v>
      </c>
      <c r="E118" s="127">
        <f>VLOOKUP($A118,[3]Base!$A$3:$L$1000,6,FALSE)</f>
        <v>1.07842339</v>
      </c>
      <c r="F118" s="128">
        <f>VLOOKUP($A118,[3]Base!$A$3:$L$1000,8,FALSE)</f>
        <v>1.1517352199999999</v>
      </c>
      <c r="G118" s="129"/>
      <c r="H118" s="130"/>
    </row>
    <row r="119" spans="1:8" ht="15" customHeight="1" x14ac:dyDescent="0.2">
      <c r="A119" s="125">
        <v>37865</v>
      </c>
      <c r="B119" s="126">
        <f>VLOOKUP($A119,[3]Base!$A$3:$L$1000,3,FALSE)</f>
        <v>2158.12</v>
      </c>
      <c r="C119" s="127">
        <f>VLOOKUP($A119,[3]Base!$A$3:$L$1000,4,FALSE)</f>
        <v>1.00569927</v>
      </c>
      <c r="D119" s="127">
        <f>VLOOKUP($A119,[3]Base!$A$3:$L$1000,5,FALSE)</f>
        <v>0.56989999999999996</v>
      </c>
      <c r="E119" s="127">
        <f>VLOOKUP($A119,[3]Base!$A$3:$L$1000,6,FALSE)</f>
        <v>1.0845696199999999</v>
      </c>
      <c r="F119" s="128">
        <f>VLOOKUP($A119,[3]Base!$A$3:$L$1000,8,FALSE)</f>
        <v>1.1511631099999999</v>
      </c>
      <c r="G119" s="129"/>
      <c r="H119" s="130"/>
    </row>
    <row r="120" spans="1:8" ht="15" customHeight="1" x14ac:dyDescent="0.2">
      <c r="A120" s="125">
        <v>37895</v>
      </c>
      <c r="B120" s="126">
        <f>VLOOKUP($A120,[3]Base!$A$3:$L$1000,3,FALSE)</f>
        <v>2172.36</v>
      </c>
      <c r="C120" s="127">
        <f>VLOOKUP($A120,[3]Base!$A$3:$L$1000,4,FALSE)</f>
        <v>1.00659834</v>
      </c>
      <c r="D120" s="127">
        <f>VLOOKUP($A120,[3]Base!$A$3:$L$1000,5,FALSE)</f>
        <v>0.65980000000000005</v>
      </c>
      <c r="E120" s="127">
        <f>VLOOKUP($A120,[3]Base!$A$3:$L$1000,6,FALSE)</f>
        <v>1.0917259800000001</v>
      </c>
      <c r="F120" s="128">
        <f>VLOOKUP($A120,[3]Base!$A$3:$L$1000,8,FALSE)</f>
        <v>1.1484246300000001</v>
      </c>
      <c r="G120" s="129"/>
      <c r="H120" s="130"/>
    </row>
    <row r="121" spans="1:8" ht="15" customHeight="1" x14ac:dyDescent="0.2">
      <c r="A121" s="125">
        <v>37926</v>
      </c>
      <c r="B121" s="126">
        <f>VLOOKUP($A121,[3]Base!$A$3:$L$1000,3,FALSE)</f>
        <v>2176.0500000000002</v>
      </c>
      <c r="C121" s="127">
        <f>VLOOKUP($A121,[3]Base!$A$3:$L$1000,4,FALSE)</f>
        <v>1.00169861</v>
      </c>
      <c r="D121" s="127">
        <f>VLOOKUP($A121,[3]Base!$A$3:$L$1000,5,FALSE)</f>
        <v>0.1699</v>
      </c>
      <c r="E121" s="127">
        <f>VLOOKUP($A121,[3]Base!$A$3:$L$1000,6,FALSE)</f>
        <v>1.0935804</v>
      </c>
      <c r="F121" s="128">
        <f>VLOOKUP($A121,[3]Base!$A$3:$L$1000,8,FALSE)</f>
        <v>1.1269323499999999</v>
      </c>
      <c r="G121" s="129"/>
      <c r="H121" s="130"/>
    </row>
    <row r="122" spans="1:8" ht="15" customHeight="1" x14ac:dyDescent="0.2">
      <c r="A122" s="125">
        <v>37956</v>
      </c>
      <c r="B122" s="126">
        <f>VLOOKUP($A122,[3]Base!$A$3:$L$1000,3,FALSE)</f>
        <v>2186.06</v>
      </c>
      <c r="C122" s="127">
        <f>VLOOKUP($A122,[3]Base!$A$3:$L$1000,4,FALSE)</f>
        <v>1.0046000799999999</v>
      </c>
      <c r="D122" s="127">
        <f>VLOOKUP($A122,[3]Base!$A$3:$L$1000,5,FALSE)</f>
        <v>0.46</v>
      </c>
      <c r="E122" s="127">
        <f>VLOOKUP($A122,[3]Base!$A$3:$L$1000,6,FALSE)</f>
        <v>1.09861096</v>
      </c>
      <c r="F122" s="128">
        <f>VLOOKUP($A122,[3]Base!$A$3:$L$1000,8,FALSE)</f>
        <v>1.0986109500000001</v>
      </c>
      <c r="G122" s="129"/>
      <c r="H122" s="130"/>
    </row>
    <row r="123" spans="1:8" ht="15" customHeight="1" x14ac:dyDescent="0.2">
      <c r="A123" s="125">
        <v>37987</v>
      </c>
      <c r="B123" s="126">
        <f>VLOOKUP($A123,[3]Base!$A$3:$L$1000,3,FALSE)</f>
        <v>2200.9299999999998</v>
      </c>
      <c r="C123" s="127">
        <f>VLOOKUP($A123,[3]Base!$A$3:$L$1000,4,FALSE)</f>
        <v>1.0068021899999999</v>
      </c>
      <c r="D123" s="127">
        <f>VLOOKUP($A123,[3]Base!$A$3:$L$1000,5,FALSE)</f>
        <v>0.68020000000000003</v>
      </c>
      <c r="E123" s="127">
        <f>VLOOKUP($A123,[3]Base!$A$3:$L$1000,6,FALSE)</f>
        <v>1.0068021899999999</v>
      </c>
      <c r="F123" s="128">
        <f>VLOOKUP($A123,[3]Base!$A$3:$L$1000,8,FALSE)</f>
        <v>1.08460804</v>
      </c>
      <c r="G123" s="129"/>
      <c r="H123" s="130"/>
    </row>
    <row r="124" spans="1:8" ht="15" customHeight="1" x14ac:dyDescent="0.2">
      <c r="A124" s="125">
        <v>38018</v>
      </c>
      <c r="B124" s="126">
        <f>VLOOKUP($A124,[3]Base!$A$3:$L$1000,3,FALSE)</f>
        <v>2220.7399999999998</v>
      </c>
      <c r="C124" s="127">
        <f>VLOOKUP($A124,[3]Base!$A$3:$L$1000,4,FALSE)</f>
        <v>1.0090007400000001</v>
      </c>
      <c r="D124" s="127">
        <f>VLOOKUP($A124,[3]Base!$A$3:$L$1000,5,FALSE)</f>
        <v>0.90010000000000001</v>
      </c>
      <c r="E124" s="127">
        <f>VLOOKUP($A124,[3]Base!$A$3:$L$1000,6,FALSE)</f>
        <v>1.0158641500000001</v>
      </c>
      <c r="F124" s="128">
        <f>VLOOKUP($A124,[3]Base!$A$3:$L$1000,8,FALSE)</f>
        <v>1.0709174100000001</v>
      </c>
      <c r="G124" s="129"/>
      <c r="H124" s="130"/>
    </row>
    <row r="125" spans="1:8" ht="15" customHeight="1" x14ac:dyDescent="0.2">
      <c r="A125" s="125">
        <v>38047</v>
      </c>
      <c r="B125" s="126">
        <f>VLOOKUP($A125,[3]Base!$A$3:$L$1000,3,FALSE)</f>
        <v>2229.62</v>
      </c>
      <c r="C125" s="127">
        <f>VLOOKUP($A125,[3]Base!$A$3:$L$1000,4,FALSE)</f>
        <v>1.0039986700000001</v>
      </c>
      <c r="D125" s="127">
        <f>VLOOKUP($A125,[3]Base!$A$3:$L$1000,5,FALSE)</f>
        <v>0.39989999999999998</v>
      </c>
      <c r="E125" s="127">
        <f>VLOOKUP($A125,[3]Base!$A$3:$L$1000,6,FALSE)</f>
        <v>1.0199262600000001</v>
      </c>
      <c r="F125" s="128">
        <f>VLOOKUP($A125,[3]Base!$A$3:$L$1000,8,FALSE)</f>
        <v>1.06308052</v>
      </c>
      <c r="G125" s="129"/>
      <c r="H125" s="130"/>
    </row>
    <row r="126" spans="1:8" ht="15" customHeight="1" x14ac:dyDescent="0.2">
      <c r="A126" s="125">
        <v>38078</v>
      </c>
      <c r="B126" s="126">
        <f>VLOOKUP($A126,[3]Base!$A$3:$L$1000,3,FALSE)</f>
        <v>2234.3000000000002</v>
      </c>
      <c r="C126" s="127">
        <f>VLOOKUP($A126,[3]Base!$A$3:$L$1000,4,FALSE)</f>
        <v>1.00209901</v>
      </c>
      <c r="D126" s="127">
        <f>VLOOKUP($A126,[3]Base!$A$3:$L$1000,5,FALSE)</f>
        <v>0.2099</v>
      </c>
      <c r="E126" s="127">
        <f>VLOOKUP($A126,[3]Base!$A$3:$L$1000,6,FALSE)</f>
        <v>1.0220670999999999</v>
      </c>
      <c r="F126" s="128">
        <f>VLOOKUP($A126,[3]Base!$A$3:$L$1000,8,FALSE)</f>
        <v>1.0533039900000001</v>
      </c>
      <c r="G126" s="129"/>
      <c r="H126" s="130"/>
    </row>
    <row r="127" spans="1:8" ht="15" customHeight="1" x14ac:dyDescent="0.2">
      <c r="A127" s="125">
        <v>38108</v>
      </c>
      <c r="B127" s="126">
        <f>VLOOKUP($A127,[3]Base!$A$3:$L$1000,3,FALSE)</f>
        <v>2246.37</v>
      </c>
      <c r="C127" s="127">
        <f>VLOOKUP($A127,[3]Base!$A$3:$L$1000,4,FALSE)</f>
        <v>1.0054021399999999</v>
      </c>
      <c r="D127" s="127">
        <f>VLOOKUP($A127,[3]Base!$A$3:$L$1000,5,FALSE)</f>
        <v>0.54020000000000001</v>
      </c>
      <c r="E127" s="127">
        <f>VLOOKUP($A127,[3]Base!$A$3:$L$1000,6,FALSE)</f>
        <v>1.0275884500000001</v>
      </c>
      <c r="F127" s="128">
        <f>VLOOKUP($A127,[3]Base!$A$3:$L$1000,8,FALSE)</f>
        <v>1.05006873</v>
      </c>
      <c r="G127" s="129"/>
      <c r="H127" s="130"/>
    </row>
    <row r="128" spans="1:8" ht="15" customHeight="1" x14ac:dyDescent="0.2">
      <c r="A128" s="125">
        <v>38139</v>
      </c>
      <c r="B128" s="126">
        <f>VLOOKUP($A128,[3]Base!$A$3:$L$1000,3,FALSE)</f>
        <v>2258.9499999999998</v>
      </c>
      <c r="C128" s="127">
        <f>VLOOKUP($A128,[3]Base!$A$3:$L$1000,4,FALSE)</f>
        <v>1.00560015</v>
      </c>
      <c r="D128" s="127">
        <f>VLOOKUP($A128,[3]Base!$A$3:$L$1000,5,FALSE)</f>
        <v>0.56000000000000005</v>
      </c>
      <c r="E128" s="127">
        <f>VLOOKUP($A128,[3]Base!$A$3:$L$1000,6,FALSE)</f>
        <v>1.0333431</v>
      </c>
      <c r="F128" s="128">
        <f>VLOOKUP($A128,[3]Base!$A$3:$L$1000,8,FALSE)</f>
        <v>1.0536294900000001</v>
      </c>
      <c r="G128" s="129"/>
      <c r="H128" s="130"/>
    </row>
    <row r="129" spans="1:8" ht="15" customHeight="1" x14ac:dyDescent="0.2">
      <c r="A129" s="125">
        <v>38169</v>
      </c>
      <c r="B129" s="126">
        <f>VLOOKUP($A129,[3]Base!$A$3:$L$1000,3,FALSE)</f>
        <v>2279.96</v>
      </c>
      <c r="C129" s="127">
        <f>VLOOKUP($A129,[3]Base!$A$3:$L$1000,4,FALSE)</f>
        <v>1.00930078</v>
      </c>
      <c r="D129" s="127">
        <f>VLOOKUP($A129,[3]Base!$A$3:$L$1000,5,FALSE)</f>
        <v>0.93010000000000004</v>
      </c>
      <c r="E129" s="127">
        <f>VLOOKUP($A129,[3]Base!$A$3:$L$1000,6,FALSE)</f>
        <v>1.0429539999999999</v>
      </c>
      <c r="F129" s="128">
        <f>VLOOKUP($A129,[3]Base!$A$3:$L$1000,8,FALSE)</f>
        <v>1.06534712</v>
      </c>
      <c r="G129" s="129"/>
      <c r="H129" s="130"/>
    </row>
    <row r="130" spans="1:8" ht="15" customHeight="1" x14ac:dyDescent="0.2">
      <c r="A130" s="125">
        <v>38200</v>
      </c>
      <c r="B130" s="126">
        <f>VLOOKUP($A130,[3]Base!$A$3:$L$1000,3,FALSE)</f>
        <v>2297.9699999999998</v>
      </c>
      <c r="C130" s="127">
        <f>VLOOKUP($A130,[3]Base!$A$3:$L$1000,4,FALSE)</f>
        <v>1.0078992600000001</v>
      </c>
      <c r="D130" s="127">
        <f>VLOOKUP($A130,[3]Base!$A$3:$L$1000,5,FALSE)</f>
        <v>0.78990000000000005</v>
      </c>
      <c r="E130" s="127">
        <f>VLOOKUP($A130,[3]Base!$A$3:$L$1000,6,FALSE)</f>
        <v>1.0511925600000001</v>
      </c>
      <c r="F130" s="128">
        <f>VLOOKUP($A130,[3]Base!$A$3:$L$1000,8,FALSE)</f>
        <v>1.07087037</v>
      </c>
      <c r="G130" s="129"/>
      <c r="H130" s="130"/>
    </row>
    <row r="131" spans="1:8" ht="15" customHeight="1" x14ac:dyDescent="0.2">
      <c r="A131" s="125">
        <v>38231</v>
      </c>
      <c r="B131" s="126">
        <f>VLOOKUP($A131,[3]Base!$A$3:$L$1000,3,FALSE)</f>
        <v>2309.23</v>
      </c>
      <c r="C131" s="127">
        <f>VLOOKUP($A131,[3]Base!$A$3:$L$1000,4,FALSE)</f>
        <v>1.00489998</v>
      </c>
      <c r="D131" s="127">
        <f>VLOOKUP($A131,[3]Base!$A$3:$L$1000,5,FALSE)</f>
        <v>0.49</v>
      </c>
      <c r="E131" s="127">
        <f>VLOOKUP($A131,[3]Base!$A$3:$L$1000,6,FALSE)</f>
        <v>1.0563433799999999</v>
      </c>
      <c r="F131" s="128">
        <f>VLOOKUP($A131,[3]Base!$A$3:$L$1000,8,FALSE)</f>
        <v>1.0700192799999999</v>
      </c>
      <c r="G131" s="129"/>
      <c r="H131" s="130"/>
    </row>
    <row r="132" spans="1:8" ht="15" customHeight="1" x14ac:dyDescent="0.2">
      <c r="A132" s="125">
        <v>38261</v>
      </c>
      <c r="B132" s="126">
        <f>VLOOKUP($A132,[3]Base!$A$3:$L$1000,3,FALSE)</f>
        <v>2316.62</v>
      </c>
      <c r="C132" s="127">
        <f>VLOOKUP($A132,[3]Base!$A$3:$L$1000,4,FALSE)</f>
        <v>1.0032002</v>
      </c>
      <c r="D132" s="127">
        <f>VLOOKUP($A132,[3]Base!$A$3:$L$1000,5,FALSE)</f>
        <v>0.32</v>
      </c>
      <c r="E132" s="127">
        <f>VLOOKUP($A132,[3]Base!$A$3:$L$1000,6,FALSE)</f>
        <v>1.0597238899999999</v>
      </c>
      <c r="F132" s="128">
        <f>VLOOKUP($A132,[3]Base!$A$3:$L$1000,8,FALSE)</f>
        <v>1.0664070400000001</v>
      </c>
      <c r="G132" s="129"/>
      <c r="H132" s="130"/>
    </row>
    <row r="133" spans="1:8" ht="15" customHeight="1" x14ac:dyDescent="0.2">
      <c r="A133" s="125">
        <v>38292</v>
      </c>
      <c r="B133" s="126">
        <f>VLOOKUP($A133,[3]Base!$A$3:$L$1000,3,FALSE)</f>
        <v>2331.21</v>
      </c>
      <c r="C133" s="127">
        <f>VLOOKUP($A133,[3]Base!$A$3:$L$1000,4,FALSE)</f>
        <v>1.0062979700000001</v>
      </c>
      <c r="D133" s="127">
        <f>VLOOKUP($A133,[3]Base!$A$3:$L$1000,5,FALSE)</f>
        <v>0.62980000000000003</v>
      </c>
      <c r="E133" s="127">
        <f>VLOOKUP($A133,[3]Base!$A$3:$L$1000,6,FALSE)</f>
        <v>1.066398</v>
      </c>
      <c r="F133" s="128">
        <f>VLOOKUP($A133,[3]Base!$A$3:$L$1000,8,FALSE)</f>
        <v>1.0713035099999999</v>
      </c>
      <c r="G133" s="129"/>
      <c r="H133" s="130"/>
    </row>
    <row r="134" spans="1:8" ht="15" customHeight="1" x14ac:dyDescent="0.2">
      <c r="A134" s="125">
        <v>38322</v>
      </c>
      <c r="B134" s="126">
        <f>VLOOKUP($A134,[3]Base!$A$3:$L$1000,3,FALSE)</f>
        <v>2350.79</v>
      </c>
      <c r="C134" s="127">
        <f>VLOOKUP($A134,[3]Base!$A$3:$L$1000,4,FALSE)</f>
        <v>1.0083990700000001</v>
      </c>
      <c r="D134" s="127">
        <f>VLOOKUP($A134,[3]Base!$A$3:$L$1000,5,FALSE)</f>
        <v>0.83989999999999998</v>
      </c>
      <c r="E134" s="127">
        <f>VLOOKUP($A134,[3]Base!$A$3:$L$1000,6,FALSE)</f>
        <v>1.07535475</v>
      </c>
      <c r="F134" s="128">
        <f>VLOOKUP($A134,[3]Base!$A$3:$L$1000,8,FALSE)</f>
        <v>1.07535475</v>
      </c>
      <c r="G134" s="129"/>
      <c r="H134" s="130"/>
    </row>
    <row r="135" spans="1:8" ht="15" customHeight="1" x14ac:dyDescent="0.2">
      <c r="A135" s="125">
        <v>38353</v>
      </c>
      <c r="B135" s="126">
        <f>VLOOKUP($A135,[3]Base!$A$3:$L$1000,3,FALSE)</f>
        <v>2366.7800000000002</v>
      </c>
      <c r="C135" s="127">
        <f>VLOOKUP($A135,[3]Base!$A$3:$L$1000,4,FALSE)</f>
        <v>1.0068019699999999</v>
      </c>
      <c r="D135" s="127">
        <f>VLOOKUP($A135,[3]Base!$A$3:$L$1000,5,FALSE)</f>
        <v>0.68020000000000003</v>
      </c>
      <c r="E135" s="127">
        <f>VLOOKUP($A135,[3]Base!$A$3:$L$1000,6,FALSE)</f>
        <v>1.0068019699999999</v>
      </c>
      <c r="F135" s="128">
        <f>VLOOKUP($A135,[3]Base!$A$3:$L$1000,8,FALSE)</f>
        <v>1.0753545099999999</v>
      </c>
      <c r="G135" s="129"/>
      <c r="H135" s="130"/>
    </row>
    <row r="136" spans="1:8" ht="15" customHeight="1" x14ac:dyDescent="0.2">
      <c r="A136" s="125">
        <v>38384</v>
      </c>
      <c r="B136" s="126">
        <f>VLOOKUP($A136,[3]Base!$A$3:$L$1000,3,FALSE)</f>
        <v>2384.29</v>
      </c>
      <c r="C136" s="127">
        <f>VLOOKUP($A136,[3]Base!$A$3:$L$1000,4,FALSE)</f>
        <v>1.0073982399999999</v>
      </c>
      <c r="D136" s="127">
        <f>VLOOKUP($A136,[3]Base!$A$3:$L$1000,5,FALSE)</f>
        <v>0.73980000000000001</v>
      </c>
      <c r="E136" s="127">
        <f>VLOOKUP($A136,[3]Base!$A$3:$L$1000,6,FALSE)</f>
        <v>1.01425053</v>
      </c>
      <c r="F136" s="128">
        <f>VLOOKUP($A136,[3]Base!$A$3:$L$1000,8,FALSE)</f>
        <v>1.07364663</v>
      </c>
      <c r="G136" s="129"/>
      <c r="H136" s="130"/>
    </row>
    <row r="137" spans="1:8" ht="15" customHeight="1" x14ac:dyDescent="0.2">
      <c r="A137" s="125">
        <v>38412</v>
      </c>
      <c r="B137" s="126">
        <f>VLOOKUP($A137,[3]Base!$A$3:$L$1000,3,FALSE)</f>
        <v>2392.64</v>
      </c>
      <c r="C137" s="127">
        <f>VLOOKUP($A137,[3]Base!$A$3:$L$1000,4,FALSE)</f>
        <v>1.00350209</v>
      </c>
      <c r="D137" s="127">
        <f>VLOOKUP($A137,[3]Base!$A$3:$L$1000,5,FALSE)</f>
        <v>0.35020000000000001</v>
      </c>
      <c r="E137" s="127">
        <f>VLOOKUP($A137,[3]Base!$A$3:$L$1000,6,FALSE)</f>
        <v>1.01780253</v>
      </c>
      <c r="F137" s="128">
        <f>VLOOKUP($A137,[3]Base!$A$3:$L$1000,8,FALSE)</f>
        <v>1.0731155999999999</v>
      </c>
      <c r="G137" s="129"/>
      <c r="H137" s="130"/>
    </row>
    <row r="138" spans="1:8" ht="15" customHeight="1" x14ac:dyDescent="0.2">
      <c r="A138" s="125">
        <v>38443</v>
      </c>
      <c r="B138" s="126">
        <f>VLOOKUP($A138,[3]Base!$A$3:$L$1000,3,FALSE)</f>
        <v>2410.35</v>
      </c>
      <c r="C138" s="127">
        <f>VLOOKUP($A138,[3]Base!$A$3:$L$1000,4,FALSE)</f>
        <v>1.00740187</v>
      </c>
      <c r="D138" s="127">
        <f>VLOOKUP($A138,[3]Base!$A$3:$L$1000,5,FALSE)</f>
        <v>0.74019999999999997</v>
      </c>
      <c r="E138" s="127">
        <f>VLOOKUP($A138,[3]Base!$A$3:$L$1000,6,FALSE)</f>
        <v>1.0253361700000001</v>
      </c>
      <c r="F138" s="128">
        <f>VLOOKUP($A138,[3]Base!$A$3:$L$1000,8,FALSE)</f>
        <v>1.0787942699999999</v>
      </c>
      <c r="G138" s="129"/>
      <c r="H138" s="130"/>
    </row>
    <row r="139" spans="1:8" ht="15" customHeight="1" x14ac:dyDescent="0.2">
      <c r="A139" s="125">
        <v>38473</v>
      </c>
      <c r="B139" s="126">
        <f>VLOOKUP($A139,[3]Base!$A$3:$L$1000,3,FALSE)</f>
        <v>2430.36</v>
      </c>
      <c r="C139" s="127">
        <f>VLOOKUP($A139,[3]Base!$A$3:$L$1000,4,FALSE)</f>
        <v>1.0083017000000001</v>
      </c>
      <c r="D139" s="127">
        <f>VLOOKUP($A139,[3]Base!$A$3:$L$1000,5,FALSE)</f>
        <v>0.83020000000000005</v>
      </c>
      <c r="E139" s="127">
        <f>VLOOKUP($A139,[3]Base!$A$3:$L$1000,6,FALSE)</f>
        <v>1.0338482</v>
      </c>
      <c r="F139" s="128">
        <f>VLOOKUP($A139,[3]Base!$A$3:$L$1000,8,FALSE)</f>
        <v>1.08190549</v>
      </c>
      <c r="G139" s="129"/>
      <c r="H139" s="130"/>
    </row>
    <row r="140" spans="1:8" ht="15" customHeight="1" x14ac:dyDescent="0.2">
      <c r="A140" s="125">
        <v>38504</v>
      </c>
      <c r="B140" s="126">
        <f>VLOOKUP($A140,[3]Base!$A$3:$L$1000,3,FALSE)</f>
        <v>2433.2800000000002</v>
      </c>
      <c r="C140" s="127">
        <f>VLOOKUP($A140,[3]Base!$A$3:$L$1000,4,FALSE)</f>
        <v>1.00120147</v>
      </c>
      <c r="D140" s="127">
        <f>VLOOKUP($A140,[3]Base!$A$3:$L$1000,5,FALSE)</f>
        <v>0.1201</v>
      </c>
      <c r="E140" s="127">
        <f>VLOOKUP($A140,[3]Base!$A$3:$L$1000,6,FALSE)</f>
        <v>1.03509034</v>
      </c>
      <c r="F140" s="128">
        <f>VLOOKUP($A140,[3]Base!$A$3:$L$1000,8,FALSE)</f>
        <v>1.07717303</v>
      </c>
      <c r="G140" s="129"/>
      <c r="H140" s="130"/>
    </row>
    <row r="141" spans="1:8" ht="15" customHeight="1" x14ac:dyDescent="0.2">
      <c r="A141" s="125">
        <v>38534</v>
      </c>
      <c r="B141" s="126">
        <f>VLOOKUP($A141,[3]Base!$A$3:$L$1000,3,FALSE)</f>
        <v>2435.96</v>
      </c>
      <c r="C141" s="127">
        <f>VLOOKUP($A141,[3]Base!$A$3:$L$1000,4,FALSE)</f>
        <v>1.0011013900000001</v>
      </c>
      <c r="D141" s="127">
        <f>VLOOKUP($A141,[3]Base!$A$3:$L$1000,5,FALSE)</f>
        <v>0.1101</v>
      </c>
      <c r="E141" s="127">
        <f>VLOOKUP($A141,[3]Base!$A$3:$L$1000,6,FALSE)</f>
        <v>1.0362303799999999</v>
      </c>
      <c r="F141" s="128">
        <f>VLOOKUP($A141,[3]Base!$A$3:$L$1000,8,FALSE)</f>
        <v>1.06842226</v>
      </c>
      <c r="G141" s="129"/>
      <c r="H141" s="130"/>
    </row>
    <row r="142" spans="1:8" ht="15" customHeight="1" x14ac:dyDescent="0.2">
      <c r="A142" s="125">
        <v>38565</v>
      </c>
      <c r="B142" s="126">
        <f>VLOOKUP($A142,[3]Base!$A$3:$L$1000,3,FALSE)</f>
        <v>2442.7800000000002</v>
      </c>
      <c r="C142" s="127">
        <f>VLOOKUP($A142,[3]Base!$A$3:$L$1000,4,FALSE)</f>
        <v>1.0027997200000001</v>
      </c>
      <c r="D142" s="127">
        <f>VLOOKUP($A142,[3]Base!$A$3:$L$1000,5,FALSE)</f>
        <v>0.28000000000000003</v>
      </c>
      <c r="E142" s="127">
        <f>VLOOKUP($A142,[3]Base!$A$3:$L$1000,6,FALSE)</f>
        <v>1.0391315299999999</v>
      </c>
      <c r="F142" s="128">
        <f>VLOOKUP($A142,[3]Base!$A$3:$L$1000,8,FALSE)</f>
        <v>1.0630165</v>
      </c>
      <c r="G142" s="129"/>
      <c r="H142" s="130"/>
    </row>
    <row r="143" spans="1:8" ht="15" customHeight="1" x14ac:dyDescent="0.2">
      <c r="A143" s="125">
        <v>38596</v>
      </c>
      <c r="B143" s="126">
        <f>VLOOKUP($A143,[3]Base!$A$3:$L$1000,3,FALSE)</f>
        <v>2446.69</v>
      </c>
      <c r="C143" s="127">
        <f>VLOOKUP($A143,[3]Base!$A$3:$L$1000,4,FALSE)</f>
        <v>1.0016006399999999</v>
      </c>
      <c r="D143" s="127">
        <f>VLOOKUP($A143,[3]Base!$A$3:$L$1000,5,FALSE)</f>
        <v>0.16009999999999999</v>
      </c>
      <c r="E143" s="127">
        <f>VLOOKUP($A143,[3]Base!$A$3:$L$1000,6,FALSE)</f>
        <v>1.04079481</v>
      </c>
      <c r="F143" s="128">
        <f>VLOOKUP($A143,[3]Base!$A$3:$L$1000,8,FALSE)</f>
        <v>1.0595263500000001</v>
      </c>
      <c r="G143" s="129"/>
      <c r="H143" s="130"/>
    </row>
    <row r="144" spans="1:8" ht="15" customHeight="1" x14ac:dyDescent="0.2">
      <c r="A144" s="125">
        <v>38626</v>
      </c>
      <c r="B144" s="126">
        <f>VLOOKUP($A144,[3]Base!$A$3:$L$1000,3,FALSE)</f>
        <v>2460.39</v>
      </c>
      <c r="C144" s="127">
        <f>VLOOKUP($A144,[3]Base!$A$3:$L$1000,4,FALSE)</f>
        <v>1.0055993999999999</v>
      </c>
      <c r="D144" s="127">
        <f>VLOOKUP($A144,[3]Base!$A$3:$L$1000,5,FALSE)</f>
        <v>0.55989999999999995</v>
      </c>
      <c r="E144" s="127">
        <f>VLOOKUP($A144,[3]Base!$A$3:$L$1000,6,FALSE)</f>
        <v>1.04662264</v>
      </c>
      <c r="F144" s="128">
        <f>VLOOKUP($A144,[3]Base!$A$3:$L$1000,8,FALSE)</f>
        <v>1.06206026</v>
      </c>
      <c r="G144" s="129"/>
      <c r="H144" s="130"/>
    </row>
    <row r="145" spans="1:8" ht="15" customHeight="1" x14ac:dyDescent="0.2">
      <c r="A145" s="125">
        <v>38657</v>
      </c>
      <c r="B145" s="126">
        <f>VLOOKUP($A145,[3]Base!$A$3:$L$1000,3,FALSE)</f>
        <v>2479.58</v>
      </c>
      <c r="C145" s="127">
        <f>VLOOKUP($A145,[3]Base!$A$3:$L$1000,4,FALSE)</f>
        <v>1.0077995799999999</v>
      </c>
      <c r="D145" s="127">
        <f>VLOOKUP($A145,[3]Base!$A$3:$L$1000,5,FALSE)</f>
        <v>0.78</v>
      </c>
      <c r="E145" s="127">
        <f>VLOOKUP($A145,[3]Base!$A$3:$L$1000,6,FALSE)</f>
        <v>1.05478586</v>
      </c>
      <c r="F145" s="128">
        <f>VLOOKUP($A145,[3]Base!$A$3:$L$1000,8,FALSE)</f>
        <v>1.06364507</v>
      </c>
      <c r="G145" s="129"/>
      <c r="H145" s="130"/>
    </row>
    <row r="146" spans="1:8" ht="15" customHeight="1" x14ac:dyDescent="0.2">
      <c r="A146" s="125">
        <v>38687</v>
      </c>
      <c r="B146" s="126">
        <f>VLOOKUP($A146,[3]Base!$A$3:$L$1000,3,FALSE)</f>
        <v>2489</v>
      </c>
      <c r="C146" s="127">
        <f>VLOOKUP($A146,[3]Base!$A$3:$L$1000,4,FALSE)</f>
        <v>1.0037990299999999</v>
      </c>
      <c r="D146" s="127">
        <f>VLOOKUP($A146,[3]Base!$A$3:$L$1000,5,FALSE)</f>
        <v>0.37990000000000002</v>
      </c>
      <c r="E146" s="127">
        <f>VLOOKUP($A146,[3]Base!$A$3:$L$1000,6,FALSE)</f>
        <v>1.05879302</v>
      </c>
      <c r="F146" s="128">
        <f>VLOOKUP($A146,[3]Base!$A$3:$L$1000,8,FALSE)</f>
        <v>1.05879302</v>
      </c>
      <c r="G146" s="129"/>
      <c r="H146" s="130"/>
    </row>
    <row r="147" spans="1:8" ht="15" customHeight="1" x14ac:dyDescent="0.2">
      <c r="A147" s="125">
        <v>38718</v>
      </c>
      <c r="B147" s="126">
        <f>VLOOKUP($A147,[3]Base!$A$3:$L$1000,3,FALSE)</f>
        <v>2501.69</v>
      </c>
      <c r="C147" s="127">
        <f>VLOOKUP($A147,[3]Base!$A$3:$L$1000,4,FALSE)</f>
        <v>1.0050984300000001</v>
      </c>
      <c r="D147" s="127">
        <f>VLOOKUP($A147,[3]Base!$A$3:$L$1000,5,FALSE)</f>
        <v>0.50980000000000003</v>
      </c>
      <c r="E147" s="127">
        <f>VLOOKUP($A147,[3]Base!$A$3:$L$1000,6,FALSE)</f>
        <v>1.0050984300000001</v>
      </c>
      <c r="F147" s="128">
        <f>VLOOKUP($A147,[3]Base!$A$3:$L$1000,8,FALSE)</f>
        <v>1.0570015100000001</v>
      </c>
      <c r="G147" s="129"/>
      <c r="H147" s="130"/>
    </row>
    <row r="148" spans="1:8" ht="15" customHeight="1" x14ac:dyDescent="0.2">
      <c r="A148" s="125">
        <v>38749</v>
      </c>
      <c r="B148" s="126">
        <f>VLOOKUP($A148,[3]Base!$A$3:$L$1000,3,FALSE)</f>
        <v>2514.6999999999998</v>
      </c>
      <c r="C148" s="127">
        <f>VLOOKUP($A148,[3]Base!$A$3:$L$1000,4,FALSE)</f>
        <v>1.0052004800000001</v>
      </c>
      <c r="D148" s="127">
        <f>VLOOKUP($A148,[3]Base!$A$3:$L$1000,5,FALSE)</f>
        <v>0.52</v>
      </c>
      <c r="E148" s="127">
        <f>VLOOKUP($A148,[3]Base!$A$3:$L$1000,6,FALSE)</f>
        <v>1.01032542</v>
      </c>
      <c r="F148" s="128">
        <f>VLOOKUP($A148,[3]Base!$A$3:$L$1000,8,FALSE)</f>
        <v>1.05469553</v>
      </c>
      <c r="G148" s="129"/>
      <c r="H148" s="130"/>
    </row>
    <row r="149" spans="1:8" ht="15" customHeight="1" x14ac:dyDescent="0.2">
      <c r="A149" s="125">
        <v>38777</v>
      </c>
      <c r="B149" s="126">
        <f>VLOOKUP($A149,[3]Base!$A$3:$L$1000,3,FALSE)</f>
        <v>2524</v>
      </c>
      <c r="C149" s="127">
        <f>VLOOKUP($A149,[3]Base!$A$3:$L$1000,4,FALSE)</f>
        <v>1.00369825</v>
      </c>
      <c r="D149" s="127">
        <f>VLOOKUP($A149,[3]Base!$A$3:$L$1000,5,FALSE)</f>
        <v>0.36980000000000002</v>
      </c>
      <c r="E149" s="127">
        <f>VLOOKUP($A149,[3]Base!$A$3:$L$1000,6,FALSE)</f>
        <v>1.01406186</v>
      </c>
      <c r="F149" s="128">
        <f>VLOOKUP($A149,[3]Base!$A$3:$L$1000,8,FALSE)</f>
        <v>1.0549017000000001</v>
      </c>
      <c r="G149" s="129"/>
      <c r="H149" s="130"/>
    </row>
    <row r="150" spans="1:8" ht="15" customHeight="1" x14ac:dyDescent="0.2">
      <c r="A150" s="125">
        <v>38808</v>
      </c>
      <c r="B150" s="126">
        <f>VLOOKUP($A150,[3]Base!$A$3:$L$1000,3,FALSE)</f>
        <v>2528.29</v>
      </c>
      <c r="C150" s="127">
        <f>VLOOKUP($A150,[3]Base!$A$3:$L$1000,4,FALSE)</f>
        <v>1.00169968</v>
      </c>
      <c r="D150" s="127">
        <f>VLOOKUP($A150,[3]Base!$A$3:$L$1000,5,FALSE)</f>
        <v>0.17</v>
      </c>
      <c r="E150" s="127">
        <f>VLOOKUP($A150,[3]Base!$A$3:$L$1000,6,FALSE)</f>
        <v>1.0157854399999999</v>
      </c>
      <c r="F150" s="128">
        <f>VLOOKUP($A150,[3]Base!$A$3:$L$1000,8,FALSE)</f>
        <v>1.04893065</v>
      </c>
      <c r="G150" s="129"/>
      <c r="H150" s="130"/>
    </row>
    <row r="151" spans="1:8" ht="15" customHeight="1" x14ac:dyDescent="0.2">
      <c r="A151" s="125">
        <v>38838</v>
      </c>
      <c r="B151" s="126">
        <f>VLOOKUP($A151,[3]Base!$A$3:$L$1000,3,FALSE)</f>
        <v>2535.12</v>
      </c>
      <c r="C151" s="127">
        <f>VLOOKUP($A151,[3]Base!$A$3:$L$1000,4,FALSE)</f>
        <v>1.0027014299999999</v>
      </c>
      <c r="D151" s="127">
        <f>VLOOKUP($A151,[3]Base!$A$3:$L$1000,5,FALSE)</f>
        <v>0.27010000000000001</v>
      </c>
      <c r="E151" s="127">
        <f>VLOOKUP($A151,[3]Base!$A$3:$L$1000,6,FALSE)</f>
        <v>1.01852951</v>
      </c>
      <c r="F151" s="128">
        <f>VLOOKUP($A151,[3]Base!$A$3:$L$1000,8,FALSE)</f>
        <v>1.0431047200000001</v>
      </c>
      <c r="G151" s="129"/>
      <c r="H151" s="130"/>
    </row>
    <row r="152" spans="1:8" ht="15" customHeight="1" x14ac:dyDescent="0.2">
      <c r="A152" s="125">
        <v>38869</v>
      </c>
      <c r="B152" s="126">
        <f>VLOOKUP($A152,[3]Base!$A$3:$L$1000,3,FALSE)</f>
        <v>2531.3200000000002</v>
      </c>
      <c r="C152" s="127">
        <f>VLOOKUP($A152,[3]Base!$A$3:$L$1000,4,FALSE)</f>
        <v>0.99850106000000005</v>
      </c>
      <c r="D152" s="127">
        <f>VLOOKUP($A152,[3]Base!$A$3:$L$1000,5,FALSE)</f>
        <v>-0.14990000000000001</v>
      </c>
      <c r="E152" s="127">
        <f>VLOOKUP($A152,[3]Base!$A$3:$L$1000,6,FALSE)</f>
        <v>1.0170028</v>
      </c>
      <c r="F152" s="128">
        <f>VLOOKUP($A152,[3]Base!$A$3:$L$1000,8,FALSE)</f>
        <v>1.0402912900000001</v>
      </c>
      <c r="G152" s="129"/>
      <c r="H152" s="130"/>
    </row>
    <row r="153" spans="1:8" ht="15" customHeight="1" x14ac:dyDescent="0.2">
      <c r="A153" s="125">
        <v>38899</v>
      </c>
      <c r="B153" s="126">
        <f>VLOOKUP($A153,[3]Base!$A$3:$L$1000,3,FALSE)</f>
        <v>2530.81</v>
      </c>
      <c r="C153" s="127">
        <f>VLOOKUP($A153,[3]Base!$A$3:$L$1000,4,FALSE)</f>
        <v>0.99979852000000002</v>
      </c>
      <c r="D153" s="127">
        <f>VLOOKUP($A153,[3]Base!$A$3:$L$1000,5,FALSE)</f>
        <v>-2.01E-2</v>
      </c>
      <c r="E153" s="127">
        <f>VLOOKUP($A153,[3]Base!$A$3:$L$1000,6,FALSE)</f>
        <v>1.0167978900000001</v>
      </c>
      <c r="F153" s="128">
        <f>VLOOKUP($A153,[3]Base!$A$3:$L$1000,8,FALSE)</f>
        <v>1.03893741</v>
      </c>
      <c r="G153" s="129"/>
      <c r="H153" s="130"/>
    </row>
    <row r="154" spans="1:8" ht="15" customHeight="1" x14ac:dyDescent="0.2">
      <c r="A154" s="125">
        <v>38930</v>
      </c>
      <c r="B154" s="126">
        <f>VLOOKUP($A154,[3]Base!$A$3:$L$1000,3,FALSE)</f>
        <v>2535.62</v>
      </c>
      <c r="C154" s="127">
        <f>VLOOKUP($A154,[3]Base!$A$3:$L$1000,4,FALSE)</f>
        <v>1.00190058</v>
      </c>
      <c r="D154" s="127">
        <f>VLOOKUP($A154,[3]Base!$A$3:$L$1000,5,FALSE)</f>
        <v>0.19009999999999999</v>
      </c>
      <c r="E154" s="127">
        <f>VLOOKUP($A154,[3]Base!$A$3:$L$1000,6,FALSE)</f>
        <v>1.0187303999999999</v>
      </c>
      <c r="F154" s="128">
        <f>VLOOKUP($A154,[3]Base!$A$3:$L$1000,8,FALSE)</f>
        <v>1.0380058700000001</v>
      </c>
      <c r="G154" s="129"/>
      <c r="H154" s="130"/>
    </row>
    <row r="155" spans="1:8" ht="15" customHeight="1" x14ac:dyDescent="0.2">
      <c r="A155" s="125">
        <v>38961</v>
      </c>
      <c r="B155" s="126">
        <f>VLOOKUP($A155,[3]Base!$A$3:$L$1000,3,FALSE)</f>
        <v>2536.89</v>
      </c>
      <c r="C155" s="127">
        <f>VLOOKUP($A155,[3]Base!$A$3:$L$1000,4,FALSE)</f>
        <v>1.00050086</v>
      </c>
      <c r="D155" s="127">
        <f>VLOOKUP($A155,[3]Base!$A$3:$L$1000,5,FALSE)</f>
        <v>5.0099999999999999E-2</v>
      </c>
      <c r="E155" s="127">
        <f>VLOOKUP($A155,[3]Base!$A$3:$L$1000,6,FALSE)</f>
        <v>1.01924064</v>
      </c>
      <c r="F155" s="128">
        <f>VLOOKUP($A155,[3]Base!$A$3:$L$1000,8,FALSE)</f>
        <v>1.03686612</v>
      </c>
      <c r="G155" s="129"/>
      <c r="H155" s="130"/>
    </row>
    <row r="156" spans="1:8" ht="15" customHeight="1" x14ac:dyDescent="0.2">
      <c r="A156" s="125">
        <v>38991</v>
      </c>
      <c r="B156" s="126">
        <f>VLOOKUP($A156,[3]Base!$A$3:$L$1000,3,FALSE)</f>
        <v>2544.25</v>
      </c>
      <c r="C156" s="127">
        <f>VLOOKUP($A156,[3]Base!$A$3:$L$1000,4,FALSE)</f>
        <v>1.00290119</v>
      </c>
      <c r="D156" s="127">
        <f>VLOOKUP($A156,[3]Base!$A$3:$L$1000,5,FALSE)</f>
        <v>0.29010000000000002</v>
      </c>
      <c r="E156" s="127">
        <f>VLOOKUP($A156,[3]Base!$A$3:$L$1000,6,FALSE)</f>
        <v>1.0221976500000001</v>
      </c>
      <c r="F156" s="128">
        <f>VLOOKUP($A156,[3]Base!$A$3:$L$1000,8,FALSE)</f>
        <v>1.0340840099999999</v>
      </c>
      <c r="G156" s="129"/>
      <c r="H156" s="130"/>
    </row>
    <row r="157" spans="1:8" ht="15" customHeight="1" x14ac:dyDescent="0.2">
      <c r="A157" s="125">
        <v>39022</v>
      </c>
      <c r="B157" s="126">
        <f>VLOOKUP($A157,[3]Base!$A$3:$L$1000,3,FALSE)</f>
        <v>2553.66</v>
      </c>
      <c r="C157" s="127">
        <f>VLOOKUP($A157,[3]Base!$A$3:$L$1000,4,FALSE)</f>
        <v>1.00369854</v>
      </c>
      <c r="D157" s="127">
        <f>VLOOKUP($A157,[3]Base!$A$3:$L$1000,5,FALSE)</f>
        <v>0.36990000000000001</v>
      </c>
      <c r="E157" s="127">
        <f>VLOOKUP($A157,[3]Base!$A$3:$L$1000,6,FALSE)</f>
        <v>1.0259782900000001</v>
      </c>
      <c r="F157" s="128">
        <f>VLOOKUP($A157,[3]Base!$A$3:$L$1000,8,FALSE)</f>
        <v>1.02987601</v>
      </c>
      <c r="G157" s="129"/>
      <c r="H157" s="130"/>
    </row>
    <row r="158" spans="1:8" ht="15" customHeight="1" x14ac:dyDescent="0.2">
      <c r="A158" s="125">
        <v>39052</v>
      </c>
      <c r="B158" s="126">
        <f>VLOOKUP($A158,[3]Base!$A$3:$L$1000,3,FALSE)</f>
        <v>2562.6</v>
      </c>
      <c r="C158" s="127">
        <f>VLOOKUP($A158,[3]Base!$A$3:$L$1000,4,FALSE)</f>
        <v>1.0035008599999999</v>
      </c>
      <c r="D158" s="127">
        <f>VLOOKUP($A158,[3]Base!$A$3:$L$1000,5,FALSE)</f>
        <v>0.35010000000000002</v>
      </c>
      <c r="E158" s="127">
        <f>VLOOKUP($A158,[3]Base!$A$3:$L$1000,6,FALSE)</f>
        <v>1.0295700999999999</v>
      </c>
      <c r="F158" s="128">
        <f>VLOOKUP($A158,[3]Base!$A$3:$L$1000,8,FALSE)</f>
        <v>1.0295700999999999</v>
      </c>
      <c r="G158" s="129"/>
      <c r="H158" s="130"/>
    </row>
    <row r="159" spans="1:8" ht="15" customHeight="1" x14ac:dyDescent="0.2">
      <c r="A159" s="125">
        <v>39083</v>
      </c>
      <c r="B159" s="126">
        <f>VLOOKUP($A159,[3]Base!$A$3:$L$1000,3,FALSE)</f>
        <v>2575.9299999999998</v>
      </c>
      <c r="C159" s="127">
        <f>VLOOKUP($A159,[3]Base!$A$3:$L$1000,4,FALSE)</f>
        <v>1.0052017499999999</v>
      </c>
      <c r="D159" s="127">
        <f>VLOOKUP($A159,[3]Base!$A$3:$L$1000,5,FALSE)</f>
        <v>0.5202</v>
      </c>
      <c r="E159" s="127">
        <f>VLOOKUP($A159,[3]Base!$A$3:$L$1000,6,FALSE)</f>
        <v>1.0052017499999999</v>
      </c>
      <c r="F159" s="128">
        <f>VLOOKUP($A159,[3]Base!$A$3:$L$1000,8,FALSE)</f>
        <v>1.02967593</v>
      </c>
      <c r="G159" s="129"/>
      <c r="H159" s="130"/>
    </row>
    <row r="160" spans="1:8" ht="15" customHeight="1" x14ac:dyDescent="0.2">
      <c r="A160" s="125">
        <v>39114</v>
      </c>
      <c r="B160" s="126">
        <f>VLOOKUP($A160,[3]Base!$A$3:$L$1000,3,FALSE)</f>
        <v>2587.7800000000002</v>
      </c>
      <c r="C160" s="127">
        <f>VLOOKUP($A160,[3]Base!$A$3:$L$1000,4,FALSE)</f>
        <v>1.00460028</v>
      </c>
      <c r="D160" s="127">
        <f>VLOOKUP($A160,[3]Base!$A$3:$L$1000,5,FALSE)</f>
        <v>0.46</v>
      </c>
      <c r="E160" s="127">
        <f>VLOOKUP($A160,[3]Base!$A$3:$L$1000,6,FALSE)</f>
        <v>1.0098259599999999</v>
      </c>
      <c r="F160" s="128">
        <f>VLOOKUP($A160,[3]Base!$A$3:$L$1000,8,FALSE)</f>
        <v>1.0290611199999999</v>
      </c>
      <c r="G160" s="129"/>
      <c r="H160" s="130"/>
    </row>
    <row r="161" spans="1:8" ht="15" customHeight="1" x14ac:dyDescent="0.2">
      <c r="A161" s="125">
        <v>39142</v>
      </c>
      <c r="B161" s="126">
        <f>VLOOKUP($A161,[3]Base!$A$3:$L$1000,3,FALSE)</f>
        <v>2598.39</v>
      </c>
      <c r="C161" s="127">
        <f>VLOOKUP($A161,[3]Base!$A$3:$L$1000,4,FALSE)</f>
        <v>1.00410004</v>
      </c>
      <c r="D161" s="127">
        <f>VLOOKUP($A161,[3]Base!$A$3:$L$1000,5,FALSE)</f>
        <v>0.41</v>
      </c>
      <c r="E161" s="127">
        <f>VLOOKUP($A161,[3]Base!$A$3:$L$1000,6,FALSE)</f>
        <v>1.0139662899999999</v>
      </c>
      <c r="F161" s="128">
        <f>VLOOKUP($A161,[3]Base!$A$3:$L$1000,8,FALSE)</f>
        <v>1.0294730599999999</v>
      </c>
      <c r="G161" s="129"/>
      <c r="H161" s="130"/>
    </row>
    <row r="162" spans="1:8" ht="15" customHeight="1" x14ac:dyDescent="0.2">
      <c r="A162" s="125">
        <v>39173</v>
      </c>
      <c r="B162" s="126">
        <f>VLOOKUP($A162,[3]Base!$A$3:$L$1000,3,FALSE)</f>
        <v>2604.11</v>
      </c>
      <c r="C162" s="127">
        <f>VLOOKUP($A162,[3]Base!$A$3:$L$1000,4,FALSE)</f>
        <v>1.0022013599999999</v>
      </c>
      <c r="D162" s="127">
        <f>VLOOKUP($A162,[3]Base!$A$3:$L$1000,5,FALSE)</f>
        <v>0.22009999999999999</v>
      </c>
      <c r="E162" s="127">
        <f>VLOOKUP($A162,[3]Base!$A$3:$L$1000,6,FALSE)</f>
        <v>1.01619839</v>
      </c>
      <c r="F162" s="128">
        <f>VLOOKUP($A162,[3]Base!$A$3:$L$1000,8,FALSE)</f>
        <v>1.02998865</v>
      </c>
      <c r="G162" s="129"/>
      <c r="H162" s="130"/>
    </row>
    <row r="163" spans="1:8" ht="15" customHeight="1" x14ac:dyDescent="0.2">
      <c r="A163" s="125">
        <v>39203</v>
      </c>
      <c r="B163" s="126">
        <f>VLOOKUP($A163,[3]Base!$A$3:$L$1000,3,FALSE)</f>
        <v>2610.88</v>
      </c>
      <c r="C163" s="127">
        <f>VLOOKUP($A163,[3]Base!$A$3:$L$1000,4,FALSE)</f>
        <v>1.00259974</v>
      </c>
      <c r="D163" s="127">
        <f>VLOOKUP($A163,[3]Base!$A$3:$L$1000,5,FALSE)</f>
        <v>0.26</v>
      </c>
      <c r="E163" s="127">
        <f>VLOOKUP($A163,[3]Base!$A$3:$L$1000,6,FALSE)</f>
        <v>1.0188402400000001</v>
      </c>
      <c r="F163" s="128">
        <f>VLOOKUP($A163,[3]Base!$A$3:$L$1000,8,FALSE)</f>
        <v>1.02988419</v>
      </c>
      <c r="G163" s="129"/>
      <c r="H163" s="130"/>
    </row>
    <row r="164" spans="1:8" ht="15" customHeight="1" x14ac:dyDescent="0.2">
      <c r="A164" s="125">
        <v>39234</v>
      </c>
      <c r="B164" s="126">
        <f>VLOOKUP($A164,[3]Base!$A$3:$L$1000,3,FALSE)</f>
        <v>2618.4499999999998</v>
      </c>
      <c r="C164" s="127">
        <f>VLOOKUP($A164,[3]Base!$A$3:$L$1000,4,FALSE)</f>
        <v>1.0028994099999999</v>
      </c>
      <c r="D164" s="127">
        <f>VLOOKUP($A164,[3]Base!$A$3:$L$1000,5,FALSE)</f>
        <v>0.28989999999999999</v>
      </c>
      <c r="E164" s="127">
        <f>VLOOKUP($A164,[3]Base!$A$3:$L$1000,6,FALSE)</f>
        <v>1.0217942799999999</v>
      </c>
      <c r="F164" s="128">
        <f>VLOOKUP($A164,[3]Base!$A$3:$L$1000,8,FALSE)</f>
        <v>1.03442078</v>
      </c>
      <c r="G164" s="129"/>
      <c r="H164" s="130"/>
    </row>
    <row r="165" spans="1:8" ht="15" customHeight="1" x14ac:dyDescent="0.2">
      <c r="A165" s="125">
        <v>39264</v>
      </c>
      <c r="B165" s="126">
        <f>VLOOKUP($A165,[3]Base!$A$3:$L$1000,3,FALSE)</f>
        <v>2624.73</v>
      </c>
      <c r="C165" s="127">
        <f>VLOOKUP($A165,[3]Base!$A$3:$L$1000,4,FALSE)</f>
        <v>1.0023983700000001</v>
      </c>
      <c r="D165" s="127">
        <f>VLOOKUP($A165,[3]Base!$A$3:$L$1000,5,FALSE)</f>
        <v>0.23980000000000001</v>
      </c>
      <c r="E165" s="127">
        <f>VLOOKUP($A165,[3]Base!$A$3:$L$1000,6,FALSE)</f>
        <v>1.0242449199999999</v>
      </c>
      <c r="F165" s="128">
        <f>VLOOKUP($A165,[3]Base!$A$3:$L$1000,8,FALSE)</f>
        <v>1.0371106699999999</v>
      </c>
      <c r="G165" s="129"/>
      <c r="H165" s="130"/>
    </row>
    <row r="166" spans="1:8" ht="15" customHeight="1" x14ac:dyDescent="0.2">
      <c r="A166" s="125">
        <v>39295</v>
      </c>
      <c r="B166" s="126">
        <f>VLOOKUP($A166,[3]Base!$A$3:$L$1000,3,FALSE)</f>
        <v>2635.75</v>
      </c>
      <c r="C166" s="127">
        <f>VLOOKUP($A166,[3]Base!$A$3:$L$1000,4,FALSE)</f>
        <v>1.00419853</v>
      </c>
      <c r="D166" s="127">
        <f>VLOOKUP($A166,[3]Base!$A$3:$L$1000,5,FALSE)</f>
        <v>0.4199</v>
      </c>
      <c r="E166" s="127">
        <f>VLOOKUP($A166,[3]Base!$A$3:$L$1000,6,FALSE)</f>
        <v>1.0285452399999999</v>
      </c>
      <c r="F166" s="128">
        <f>VLOOKUP($A166,[3]Base!$A$3:$L$1000,8,FALSE)</f>
        <v>1.0394893700000001</v>
      </c>
      <c r="G166" s="129"/>
      <c r="H166" s="130"/>
    </row>
    <row r="167" spans="1:8" ht="15" customHeight="1" x14ac:dyDescent="0.2">
      <c r="A167" s="125">
        <v>39326</v>
      </c>
      <c r="B167" s="126">
        <f>VLOOKUP($A167,[3]Base!$A$3:$L$1000,3,FALSE)</f>
        <v>2643.39</v>
      </c>
      <c r="C167" s="127">
        <f>VLOOKUP($A167,[3]Base!$A$3:$L$1000,4,FALSE)</f>
        <v>1.0028986099999999</v>
      </c>
      <c r="D167" s="127">
        <f>VLOOKUP($A167,[3]Base!$A$3:$L$1000,5,FALSE)</f>
        <v>0.28989999999999999</v>
      </c>
      <c r="E167" s="127">
        <f>VLOOKUP($A167,[3]Base!$A$3:$L$1000,6,FALSE)</f>
        <v>1.0315265899999999</v>
      </c>
      <c r="F167" s="128">
        <f>VLOOKUP($A167,[3]Base!$A$3:$L$1000,8,FALSE)</f>
        <v>1.0419805600000001</v>
      </c>
      <c r="G167" s="129"/>
      <c r="H167" s="130"/>
    </row>
    <row r="168" spans="1:8" ht="15" customHeight="1" x14ac:dyDescent="0.2">
      <c r="A168" s="125">
        <v>39356</v>
      </c>
      <c r="B168" s="126">
        <f>VLOOKUP($A168,[3]Base!$A$3:$L$1000,3,FALSE)</f>
        <v>2649.74</v>
      </c>
      <c r="C168" s="127">
        <f>VLOOKUP($A168,[3]Base!$A$3:$L$1000,4,FALSE)</f>
        <v>1.00240222</v>
      </c>
      <c r="D168" s="127">
        <f>VLOOKUP($A168,[3]Base!$A$3:$L$1000,5,FALSE)</f>
        <v>0.2402</v>
      </c>
      <c r="E168" s="127">
        <f>VLOOKUP($A168,[3]Base!$A$3:$L$1000,6,FALSE)</f>
        <v>1.03400454</v>
      </c>
      <c r="F168" s="128">
        <f>VLOOKUP($A168,[3]Base!$A$3:$L$1000,8,FALSE)</f>
        <v>1.0414621500000001</v>
      </c>
      <c r="G168" s="129"/>
      <c r="H168" s="130"/>
    </row>
    <row r="169" spans="1:8" ht="15" customHeight="1" x14ac:dyDescent="0.2">
      <c r="A169" s="125">
        <v>39387</v>
      </c>
      <c r="B169" s="126">
        <f>VLOOKUP($A169,[3]Base!$A$3:$L$1000,3,FALSE)</f>
        <v>2655.83</v>
      </c>
      <c r="C169" s="127">
        <f>VLOOKUP($A169,[3]Base!$A$3:$L$1000,4,FALSE)</f>
        <v>1.0022983400000001</v>
      </c>
      <c r="D169" s="127">
        <f>VLOOKUP($A169,[3]Base!$A$3:$L$1000,5,FALSE)</f>
        <v>0.2298</v>
      </c>
      <c r="E169" s="127">
        <f>VLOOKUP($A169,[3]Base!$A$3:$L$1000,6,FALSE)</f>
        <v>1.03638103</v>
      </c>
      <c r="F169" s="128">
        <f>VLOOKUP($A169,[3]Base!$A$3:$L$1000,8,FALSE)</f>
        <v>1.0400092700000001</v>
      </c>
      <c r="G169" s="129"/>
      <c r="H169" s="130"/>
    </row>
    <row r="170" spans="1:8" ht="15" customHeight="1" x14ac:dyDescent="0.2">
      <c r="A170" s="125">
        <v>39417</v>
      </c>
      <c r="B170" s="126">
        <f>VLOOKUP($A170,[3]Base!$A$3:$L$1000,3,FALSE)</f>
        <v>2674.42</v>
      </c>
      <c r="C170" s="127">
        <f>VLOOKUP($A170,[3]Base!$A$3:$L$1000,4,FALSE)</f>
        <v>1.0069996999999999</v>
      </c>
      <c r="D170" s="127">
        <f>VLOOKUP($A170,[3]Base!$A$3:$L$1000,5,FALSE)</f>
        <v>0.7</v>
      </c>
      <c r="E170" s="127">
        <f>VLOOKUP($A170,[3]Base!$A$3:$L$1000,6,FALSE)</f>
        <v>1.0436353899999999</v>
      </c>
      <c r="F170" s="128">
        <f>VLOOKUP($A170,[3]Base!$A$3:$L$1000,8,FALSE)</f>
        <v>1.0436354000000001</v>
      </c>
      <c r="G170" s="129"/>
      <c r="H170" s="130"/>
    </row>
    <row r="171" spans="1:8" ht="15" customHeight="1" x14ac:dyDescent="0.2">
      <c r="A171" s="125">
        <v>39448</v>
      </c>
      <c r="B171" s="126">
        <f>VLOOKUP($A171,[3]Base!$A$3:$L$1000,3,FALSE)</f>
        <v>2693.14</v>
      </c>
      <c r="C171" s="127">
        <f>VLOOKUP($A171,[3]Base!$A$3:$L$1000,4,FALSE)</f>
        <v>1.00699965</v>
      </c>
      <c r="D171" s="127">
        <f>VLOOKUP($A171,[3]Base!$A$3:$L$1000,5,FALSE)</f>
        <v>0.7</v>
      </c>
      <c r="E171" s="127">
        <f>VLOOKUP($A171,[3]Base!$A$3:$L$1000,6,FALSE)</f>
        <v>1.00699965</v>
      </c>
      <c r="F171" s="128">
        <f>VLOOKUP($A171,[3]Base!$A$3:$L$1000,8,FALSE)</f>
        <v>1.0455020399999999</v>
      </c>
      <c r="G171" s="129"/>
      <c r="H171" s="130"/>
    </row>
    <row r="172" spans="1:8" ht="15" customHeight="1" x14ac:dyDescent="0.2">
      <c r="A172" s="125">
        <v>39479</v>
      </c>
      <c r="B172" s="126">
        <f>VLOOKUP($A172,[3]Base!$A$3:$L$1000,3,FALSE)</f>
        <v>2710.38</v>
      </c>
      <c r="C172" s="127">
        <f>VLOOKUP($A172,[3]Base!$A$3:$L$1000,4,FALSE)</f>
        <v>1.00640145</v>
      </c>
      <c r="D172" s="127">
        <f>VLOOKUP($A172,[3]Base!$A$3:$L$1000,5,FALSE)</f>
        <v>0.6401</v>
      </c>
      <c r="E172" s="127">
        <f>VLOOKUP($A172,[3]Base!$A$3:$L$1000,6,FALSE)</f>
        <v>1.0134459099999999</v>
      </c>
      <c r="F172" s="128">
        <f>VLOOKUP($A172,[3]Base!$A$3:$L$1000,8,FALSE)</f>
        <v>1.0473765399999999</v>
      </c>
      <c r="G172" s="129"/>
      <c r="H172" s="130"/>
    </row>
    <row r="173" spans="1:8" ht="15" customHeight="1" x14ac:dyDescent="0.2">
      <c r="A173" s="125">
        <v>39508</v>
      </c>
      <c r="B173" s="126">
        <f>VLOOKUP($A173,[3]Base!$A$3:$L$1000,3,FALSE)</f>
        <v>2716.61</v>
      </c>
      <c r="C173" s="127">
        <f>VLOOKUP($A173,[3]Base!$A$3:$L$1000,4,FALSE)</f>
        <v>1.00229857</v>
      </c>
      <c r="D173" s="127">
        <f>VLOOKUP($A173,[3]Base!$A$3:$L$1000,5,FALSE)</f>
        <v>0.22989999999999999</v>
      </c>
      <c r="E173" s="127">
        <f>VLOOKUP($A173,[3]Base!$A$3:$L$1000,6,FALSE)</f>
        <v>1.0157753899999999</v>
      </c>
      <c r="F173" s="128">
        <f>VLOOKUP($A173,[3]Base!$A$3:$L$1000,8,FALSE)</f>
        <v>1.0454974299999999</v>
      </c>
      <c r="G173" s="129"/>
      <c r="H173" s="130"/>
    </row>
    <row r="174" spans="1:8" ht="15" customHeight="1" x14ac:dyDescent="0.2">
      <c r="A174" s="125">
        <v>39539</v>
      </c>
      <c r="B174" s="126">
        <f>VLOOKUP($A174,[3]Base!$A$3:$L$1000,3,FALSE)</f>
        <v>2732.64</v>
      </c>
      <c r="C174" s="127">
        <f>VLOOKUP($A174,[3]Base!$A$3:$L$1000,4,FALSE)</f>
        <v>1.00590074</v>
      </c>
      <c r="D174" s="127">
        <f>VLOOKUP($A174,[3]Base!$A$3:$L$1000,5,FALSE)</f>
        <v>0.59009999999999996</v>
      </c>
      <c r="E174" s="127">
        <f>VLOOKUP($A174,[3]Base!$A$3:$L$1000,6,FALSE)</f>
        <v>1.0217692199999999</v>
      </c>
      <c r="F174" s="128">
        <f>VLOOKUP($A174,[3]Base!$A$3:$L$1000,8,FALSE)</f>
        <v>1.0493566299999999</v>
      </c>
      <c r="G174" s="129"/>
      <c r="H174" s="130"/>
    </row>
    <row r="175" spans="1:8" ht="15" customHeight="1" x14ac:dyDescent="0.2">
      <c r="A175" s="125">
        <v>39569</v>
      </c>
      <c r="B175" s="126">
        <f>VLOOKUP($A175,[3]Base!$A$3:$L$1000,3,FALSE)</f>
        <v>2747.94</v>
      </c>
      <c r="C175" s="127">
        <f>VLOOKUP($A175,[3]Base!$A$3:$L$1000,4,FALSE)</f>
        <v>1.00559898</v>
      </c>
      <c r="D175" s="127">
        <f>VLOOKUP($A175,[3]Base!$A$3:$L$1000,5,FALSE)</f>
        <v>0.55989999999999995</v>
      </c>
      <c r="E175" s="127">
        <f>VLOOKUP($A175,[3]Base!$A$3:$L$1000,6,FALSE)</f>
        <v>1.0274900899999999</v>
      </c>
      <c r="F175" s="128">
        <f>VLOOKUP($A175,[3]Base!$A$3:$L$1000,8,FALSE)</f>
        <v>1.0524957399999999</v>
      </c>
      <c r="G175" s="129"/>
      <c r="H175" s="130"/>
    </row>
    <row r="176" spans="1:8" ht="15" customHeight="1" x14ac:dyDescent="0.2">
      <c r="A176" s="125">
        <v>39600</v>
      </c>
      <c r="B176" s="126">
        <f>VLOOKUP($A176,[3]Base!$A$3:$L$1000,3,FALSE)</f>
        <v>2772.67</v>
      </c>
      <c r="C176" s="127">
        <f>VLOOKUP($A176,[3]Base!$A$3:$L$1000,4,FALSE)</f>
        <v>1.00899947</v>
      </c>
      <c r="D176" s="127">
        <f>VLOOKUP($A176,[3]Base!$A$3:$L$1000,5,FALSE)</f>
        <v>0.89990000000000003</v>
      </c>
      <c r="E176" s="127">
        <f>VLOOKUP($A176,[3]Base!$A$3:$L$1000,6,FALSE)</f>
        <v>1.03673696</v>
      </c>
      <c r="F176" s="128">
        <f>VLOOKUP($A176,[3]Base!$A$3:$L$1000,8,FALSE)</f>
        <v>1.05889747</v>
      </c>
      <c r="G176" s="129"/>
      <c r="H176" s="130"/>
    </row>
    <row r="177" spans="1:8" ht="15" customHeight="1" x14ac:dyDescent="0.2">
      <c r="A177" s="125">
        <v>39630</v>
      </c>
      <c r="B177" s="126">
        <f>VLOOKUP($A177,[3]Base!$A$3:$L$1000,3,FALSE)</f>
        <v>2790.14</v>
      </c>
      <c r="C177" s="127">
        <f>VLOOKUP($A177,[3]Base!$A$3:$L$1000,4,FALSE)</f>
        <v>1.0063007900000001</v>
      </c>
      <c r="D177" s="127">
        <f>VLOOKUP($A177,[3]Base!$A$3:$L$1000,5,FALSE)</f>
        <v>0.63009999999999999</v>
      </c>
      <c r="E177" s="127">
        <f>VLOOKUP($A177,[3]Base!$A$3:$L$1000,6,FALSE)</f>
        <v>1.04326922</v>
      </c>
      <c r="F177" s="128">
        <f>VLOOKUP($A177,[3]Base!$A$3:$L$1000,8,FALSE)</f>
        <v>1.0630198399999999</v>
      </c>
      <c r="G177" s="129"/>
      <c r="H177" s="130"/>
    </row>
    <row r="178" spans="1:8" ht="15" customHeight="1" x14ac:dyDescent="0.2">
      <c r="A178" s="125">
        <v>39661</v>
      </c>
      <c r="B178" s="126">
        <f>VLOOKUP($A178,[3]Base!$A$3:$L$1000,3,FALSE)</f>
        <v>2799.9</v>
      </c>
      <c r="C178" s="127">
        <f>VLOOKUP($A178,[3]Base!$A$3:$L$1000,4,FALSE)</f>
        <v>1.00349803</v>
      </c>
      <c r="D178" s="127">
        <f>VLOOKUP($A178,[3]Base!$A$3:$L$1000,5,FALSE)</f>
        <v>0.3498</v>
      </c>
      <c r="E178" s="127">
        <f>VLOOKUP($A178,[3]Base!$A$3:$L$1000,6,FALSE)</f>
        <v>1.0469186100000001</v>
      </c>
      <c r="F178" s="128">
        <f>VLOOKUP($A178,[3]Base!$A$3:$L$1000,8,FALSE)</f>
        <v>1.0622783099999999</v>
      </c>
      <c r="G178" s="129"/>
      <c r="H178" s="130"/>
    </row>
    <row r="179" spans="1:8" ht="15" customHeight="1" x14ac:dyDescent="0.2">
      <c r="A179" s="125">
        <v>39692</v>
      </c>
      <c r="B179" s="126">
        <f>VLOOKUP($A179,[3]Base!$A$3:$L$1000,3,FALSE)</f>
        <v>2807.18</v>
      </c>
      <c r="C179" s="127">
        <f>VLOOKUP($A179,[3]Base!$A$3:$L$1000,4,FALSE)</f>
        <v>1.0026000900000001</v>
      </c>
      <c r="D179" s="127">
        <f>VLOOKUP($A179,[3]Base!$A$3:$L$1000,5,FALSE)</f>
        <v>0.26</v>
      </c>
      <c r="E179" s="127">
        <f>VLOOKUP($A179,[3]Base!$A$3:$L$1000,6,FALSE)</f>
        <v>1.0496406899999999</v>
      </c>
      <c r="F179" s="128">
        <f>VLOOKUP($A179,[3]Base!$A$3:$L$1000,8,FALSE)</f>
        <v>1.0619621100000001</v>
      </c>
      <c r="G179" s="129"/>
      <c r="H179" s="130"/>
    </row>
    <row r="180" spans="1:8" ht="15" customHeight="1" x14ac:dyDescent="0.2">
      <c r="A180" s="125">
        <v>39722</v>
      </c>
      <c r="B180" s="126">
        <f>VLOOKUP($A180,[3]Base!$A$3:$L$1000,3,FALSE)</f>
        <v>2815.6</v>
      </c>
      <c r="C180" s="127">
        <f>VLOOKUP($A180,[3]Base!$A$3:$L$1000,4,FALSE)</f>
        <v>1.0029994499999999</v>
      </c>
      <c r="D180" s="127">
        <f>VLOOKUP($A180,[3]Base!$A$3:$L$1000,5,FALSE)</f>
        <v>0.2999</v>
      </c>
      <c r="E180" s="127">
        <f>VLOOKUP($A180,[3]Base!$A$3:$L$1000,6,FALSE)</f>
        <v>1.05278903</v>
      </c>
      <c r="F180" s="128">
        <f>VLOOKUP($A180,[3]Base!$A$3:$L$1000,8,FALSE)</f>
        <v>1.0625948300000001</v>
      </c>
      <c r="G180" s="129"/>
      <c r="H180" s="130"/>
    </row>
    <row r="181" spans="1:8" ht="15" customHeight="1" x14ac:dyDescent="0.2">
      <c r="A181" s="125">
        <v>39753</v>
      </c>
      <c r="B181" s="126">
        <f>VLOOKUP($A181,[3]Base!$A$3:$L$1000,3,FALSE)</f>
        <v>2829.4</v>
      </c>
      <c r="C181" s="127">
        <f>VLOOKUP($A181,[3]Base!$A$3:$L$1000,4,FALSE)</f>
        <v>1.00490126</v>
      </c>
      <c r="D181" s="127">
        <f>VLOOKUP($A181,[3]Base!$A$3:$L$1000,5,FALSE)</f>
        <v>0.49009999999999998</v>
      </c>
      <c r="E181" s="127">
        <f>VLOOKUP($A181,[3]Base!$A$3:$L$1000,6,FALSE)</f>
        <v>1.0579490199999999</v>
      </c>
      <c r="F181" s="128">
        <f>VLOOKUP($A181,[3]Base!$A$3:$L$1000,8,FALSE)</f>
        <v>1.0653543400000001</v>
      </c>
      <c r="G181" s="129"/>
      <c r="H181" s="130"/>
    </row>
    <row r="182" spans="1:8" ht="15" customHeight="1" x14ac:dyDescent="0.2">
      <c r="A182" s="125">
        <v>39783</v>
      </c>
      <c r="B182" s="126">
        <f>VLOOKUP($A182,[3]Base!$A$3:$L$1000,3,FALSE)</f>
        <v>2837.6</v>
      </c>
      <c r="C182" s="127">
        <f>VLOOKUP($A182,[3]Base!$A$3:$L$1000,4,FALSE)</f>
        <v>1.0028981400000001</v>
      </c>
      <c r="D182" s="127">
        <f>VLOOKUP($A182,[3]Base!$A$3:$L$1000,5,FALSE)</f>
        <v>0.2898</v>
      </c>
      <c r="E182" s="127">
        <f>VLOOKUP($A182,[3]Base!$A$3:$L$1000,6,FALSE)</f>
        <v>1.0610151000000001</v>
      </c>
      <c r="F182" s="128">
        <f>VLOOKUP($A182,[3]Base!$A$3:$L$1000,8,FALSE)</f>
        <v>1.0610151000000001</v>
      </c>
      <c r="G182" s="129"/>
      <c r="H182" s="130"/>
    </row>
    <row r="183" spans="1:8" ht="15" customHeight="1" x14ac:dyDescent="0.2">
      <c r="A183" s="125">
        <v>39814</v>
      </c>
      <c r="B183" s="126">
        <f>VLOOKUP($A183,[3]Base!$A$3:$L$1000,3,FALSE)</f>
        <v>2848.95</v>
      </c>
      <c r="C183" s="127">
        <f>VLOOKUP($A183,[3]Base!$A$3:$L$1000,4,FALSE)</f>
        <v>1.00399986</v>
      </c>
      <c r="D183" s="127">
        <f>VLOOKUP($A183,[3]Base!$A$3:$L$1000,5,FALSE)</f>
        <v>0.4</v>
      </c>
      <c r="E183" s="127">
        <f>VLOOKUP($A183,[3]Base!$A$3:$L$1000,6,FALSE)</f>
        <v>1.00399986</v>
      </c>
      <c r="F183" s="128">
        <f>VLOOKUP($A183,[3]Base!$A$3:$L$1000,8,FALSE)</f>
        <v>1.0578544000000001</v>
      </c>
      <c r="G183" s="129"/>
      <c r="H183" s="130"/>
    </row>
    <row r="184" spans="1:8" ht="15" customHeight="1" x14ac:dyDescent="0.2">
      <c r="A184" s="125">
        <v>39845</v>
      </c>
      <c r="B184" s="126">
        <f>VLOOKUP($A184,[3]Base!$A$3:$L$1000,3,FALSE)</f>
        <v>2866.9</v>
      </c>
      <c r="C184" s="127">
        <f>VLOOKUP($A184,[3]Base!$A$3:$L$1000,4,FALSE)</f>
        <v>1.0063005700000001</v>
      </c>
      <c r="D184" s="127">
        <f>VLOOKUP($A184,[3]Base!$A$3:$L$1000,5,FALSE)</f>
        <v>0.63009999999999999</v>
      </c>
      <c r="E184" s="127">
        <f>VLOOKUP($A184,[3]Base!$A$3:$L$1000,6,FALSE)</f>
        <v>1.0103256300000001</v>
      </c>
      <c r="F184" s="128">
        <f>VLOOKUP($A184,[3]Base!$A$3:$L$1000,8,FALSE)</f>
        <v>1.0577483599999999</v>
      </c>
      <c r="G184" s="129"/>
      <c r="H184" s="130"/>
    </row>
    <row r="185" spans="1:8" ht="15" customHeight="1" x14ac:dyDescent="0.2">
      <c r="A185" s="125">
        <v>39873</v>
      </c>
      <c r="B185" s="126">
        <f>VLOOKUP($A185,[3]Base!$A$3:$L$1000,3,FALSE)</f>
        <v>2870.05</v>
      </c>
      <c r="C185" s="127">
        <f>VLOOKUP($A185,[3]Base!$A$3:$L$1000,4,FALSE)</f>
        <v>1.0010987499999999</v>
      </c>
      <c r="D185" s="127">
        <f>VLOOKUP($A185,[3]Base!$A$3:$L$1000,5,FALSE)</f>
        <v>0.1099</v>
      </c>
      <c r="E185" s="127">
        <f>VLOOKUP($A185,[3]Base!$A$3:$L$1000,6,FALSE)</f>
        <v>1.0114357300000001</v>
      </c>
      <c r="F185" s="128">
        <f>VLOOKUP($A185,[3]Base!$A$3:$L$1000,8,FALSE)</f>
        <v>1.0564821600000001</v>
      </c>
      <c r="G185" s="129"/>
      <c r="H185" s="130"/>
    </row>
    <row r="186" spans="1:8" ht="15" customHeight="1" x14ac:dyDescent="0.2">
      <c r="A186" s="125">
        <v>39904</v>
      </c>
      <c r="B186" s="126">
        <f>VLOOKUP($A186,[3]Base!$A$3:$L$1000,3,FALSE)</f>
        <v>2880.32</v>
      </c>
      <c r="C186" s="127">
        <f>VLOOKUP($A186,[3]Base!$A$3:$L$1000,4,FALSE)</f>
        <v>1.0035783300000001</v>
      </c>
      <c r="D186" s="127">
        <f>VLOOKUP($A186,[3]Base!$A$3:$L$1000,5,FALSE)</f>
        <v>0.35780000000000001</v>
      </c>
      <c r="E186" s="127">
        <f>VLOOKUP($A186,[3]Base!$A$3:$L$1000,6,FALSE)</f>
        <v>1.0150549799999999</v>
      </c>
      <c r="F186" s="128">
        <f>VLOOKUP($A186,[3]Base!$A$3:$L$1000,8,FALSE)</f>
        <v>1.05404297</v>
      </c>
      <c r="G186" s="129"/>
      <c r="H186" s="130"/>
    </row>
    <row r="187" spans="1:8" ht="15" customHeight="1" x14ac:dyDescent="0.2">
      <c r="A187" s="125">
        <v>39934</v>
      </c>
      <c r="B187" s="126">
        <f>VLOOKUP($A187,[3]Base!$A$3:$L$1000,3,FALSE)</f>
        <v>2897.31</v>
      </c>
      <c r="C187" s="127">
        <f>VLOOKUP($A187,[3]Base!$A$3:$L$1000,4,FALSE)</f>
        <v>1.00589865</v>
      </c>
      <c r="D187" s="127">
        <f>VLOOKUP($A187,[3]Base!$A$3:$L$1000,5,FALSE)</f>
        <v>0.58989999999999998</v>
      </c>
      <c r="E187" s="127">
        <f>VLOOKUP($A187,[3]Base!$A$3:$L$1000,6,FALSE)</f>
        <v>1.0210424300000001</v>
      </c>
      <c r="F187" s="128">
        <f>VLOOKUP($A187,[3]Base!$A$3:$L$1000,8,FALSE)</f>
        <v>1.0543570799999999</v>
      </c>
      <c r="G187" s="129"/>
      <c r="H187" s="130"/>
    </row>
    <row r="188" spans="1:8" ht="15" customHeight="1" x14ac:dyDescent="0.2">
      <c r="A188" s="125">
        <v>39965</v>
      </c>
      <c r="B188" s="126">
        <f>VLOOKUP($A188,[3]Base!$A$3:$L$1000,3,FALSE)</f>
        <v>2908.32</v>
      </c>
      <c r="C188" s="127">
        <f>VLOOKUP($A188,[3]Base!$A$3:$L$1000,4,FALSE)</f>
        <v>1.00380008</v>
      </c>
      <c r="D188" s="127">
        <f>VLOOKUP($A188,[3]Base!$A$3:$L$1000,5,FALSE)</f>
        <v>0.38</v>
      </c>
      <c r="E188" s="127">
        <f>VLOOKUP($A188,[3]Base!$A$3:$L$1000,6,FALSE)</f>
        <v>1.0249224699999999</v>
      </c>
      <c r="F188" s="128">
        <f>VLOOKUP($A188,[3]Base!$A$3:$L$1000,8,FALSE)</f>
        <v>1.04892396</v>
      </c>
      <c r="G188" s="129"/>
      <c r="H188" s="130"/>
    </row>
    <row r="189" spans="1:8" ht="15" customHeight="1" x14ac:dyDescent="0.2">
      <c r="A189" s="125">
        <v>39995</v>
      </c>
      <c r="B189" s="126">
        <f>VLOOKUP($A189,[3]Base!$A$3:$L$1000,3,FALSE)</f>
        <v>2914.72</v>
      </c>
      <c r="C189" s="127">
        <f>VLOOKUP($A189,[3]Base!$A$3:$L$1000,4,FALSE)</f>
        <v>1.00220058</v>
      </c>
      <c r="D189" s="127">
        <f>VLOOKUP($A189,[3]Base!$A$3:$L$1000,5,FALSE)</f>
        <v>0.22009999999999999</v>
      </c>
      <c r="E189" s="127">
        <f>VLOOKUP($A189,[3]Base!$A$3:$L$1000,6,FALSE)</f>
        <v>1.0271778899999999</v>
      </c>
      <c r="F189" s="128">
        <f>VLOOKUP($A189,[3]Base!$A$3:$L$1000,8,FALSE)</f>
        <v>1.04465008</v>
      </c>
      <c r="G189" s="129"/>
      <c r="H189" s="130"/>
    </row>
    <row r="190" spans="1:8" ht="15" customHeight="1" x14ac:dyDescent="0.2">
      <c r="A190" s="125">
        <v>40026</v>
      </c>
      <c r="B190" s="126">
        <f>VLOOKUP($A190,[3]Base!$A$3:$L$1000,3,FALSE)</f>
        <v>2921.42</v>
      </c>
      <c r="C190" s="127">
        <f>VLOOKUP($A190,[3]Base!$A$3:$L$1000,4,FALSE)</f>
        <v>1.00229868</v>
      </c>
      <c r="D190" s="127">
        <f>VLOOKUP($A190,[3]Base!$A$3:$L$1000,5,FALSE)</f>
        <v>0.22989999999999999</v>
      </c>
      <c r="E190" s="127">
        <f>VLOOKUP($A190,[3]Base!$A$3:$L$1000,6,FALSE)</f>
        <v>1.02953904</v>
      </c>
      <c r="F190" s="128">
        <f>VLOOKUP($A190,[3]Base!$A$3:$L$1000,8,FALSE)</f>
        <v>1.0434015400000001</v>
      </c>
      <c r="G190" s="129"/>
      <c r="H190" s="130"/>
    </row>
    <row r="191" spans="1:8" ht="15" customHeight="1" x14ac:dyDescent="0.2">
      <c r="A191" s="125">
        <v>40057</v>
      </c>
      <c r="B191" s="126">
        <f>VLOOKUP($A191,[3]Base!$A$3:$L$1000,3,FALSE)</f>
        <v>2926.97</v>
      </c>
      <c r="C191" s="127">
        <f>VLOOKUP($A191,[3]Base!$A$3:$L$1000,4,FALSE)</f>
        <v>1.0018997599999999</v>
      </c>
      <c r="D191" s="127">
        <f>VLOOKUP($A191,[3]Base!$A$3:$L$1000,5,FALSE)</f>
        <v>0.19</v>
      </c>
      <c r="E191" s="127">
        <f>VLOOKUP($A191,[3]Base!$A$3:$L$1000,6,FALSE)</f>
        <v>1.0314949200000001</v>
      </c>
      <c r="F191" s="128">
        <f>VLOOKUP($A191,[3]Base!$A$3:$L$1000,8,FALSE)</f>
        <v>1.0426727099999999</v>
      </c>
      <c r="G191" s="129"/>
      <c r="H191" s="130"/>
    </row>
    <row r="192" spans="1:8" ht="15" customHeight="1" x14ac:dyDescent="0.2">
      <c r="A192" s="125">
        <v>40087</v>
      </c>
      <c r="B192" s="126">
        <f>VLOOKUP($A192,[3]Base!$A$3:$L$1000,3,FALSE)</f>
        <v>2932.24</v>
      </c>
      <c r="C192" s="127">
        <f>VLOOKUP($A192,[3]Base!$A$3:$L$1000,4,FALSE)</f>
        <v>1.0018005000000001</v>
      </c>
      <c r="D192" s="127">
        <f>VLOOKUP($A192,[3]Base!$A$3:$L$1000,5,FALSE)</f>
        <v>0.18010000000000001</v>
      </c>
      <c r="E192" s="127">
        <f>VLOOKUP($A192,[3]Base!$A$3:$L$1000,6,FALSE)</f>
        <v>1.0333521299999999</v>
      </c>
      <c r="F192" s="128">
        <f>VLOOKUP($A192,[3]Base!$A$3:$L$1000,8,FALSE)</f>
        <v>1.0414263399999999</v>
      </c>
      <c r="G192" s="129"/>
      <c r="H192" s="130"/>
    </row>
    <row r="193" spans="1:8" ht="15" customHeight="1" x14ac:dyDescent="0.2">
      <c r="A193" s="125">
        <v>40118</v>
      </c>
      <c r="B193" s="126">
        <f>VLOOKUP($A193,[3]Base!$A$3:$L$1000,3,FALSE)</f>
        <v>2945.14</v>
      </c>
      <c r="C193" s="127">
        <f>VLOOKUP($A193,[3]Base!$A$3:$L$1000,4,FALSE)</f>
        <v>1.00439937</v>
      </c>
      <c r="D193" s="127">
        <f>VLOOKUP($A193,[3]Base!$A$3:$L$1000,5,FALSE)</f>
        <v>0.43990000000000001</v>
      </c>
      <c r="E193" s="127">
        <f>VLOOKUP($A193,[3]Base!$A$3:$L$1000,6,FALSE)</f>
        <v>1.0378982299999999</v>
      </c>
      <c r="F193" s="128">
        <f>VLOOKUP($A193,[3]Base!$A$3:$L$1000,8,FALSE)</f>
        <v>1.0409062099999999</v>
      </c>
      <c r="G193" s="129"/>
      <c r="H193" s="130"/>
    </row>
    <row r="194" spans="1:8" ht="15" customHeight="1" x14ac:dyDescent="0.2">
      <c r="A194" s="125">
        <v>40148</v>
      </c>
      <c r="B194" s="126">
        <f>VLOOKUP($A194,[3]Base!$A$3:$L$1000,3,FALSE)</f>
        <v>2956.33</v>
      </c>
      <c r="C194" s="127">
        <f>VLOOKUP($A194,[3]Base!$A$3:$L$1000,4,FALSE)</f>
        <v>1.0037994800000001</v>
      </c>
      <c r="D194" s="127">
        <f>VLOOKUP($A194,[3]Base!$A$3:$L$1000,5,FALSE)</f>
        <v>0.37990000000000002</v>
      </c>
      <c r="E194" s="127">
        <f>VLOOKUP($A194,[3]Base!$A$3:$L$1000,6,FALSE)</f>
        <v>1.0418417</v>
      </c>
      <c r="F194" s="128">
        <f>VLOOKUP($A194,[3]Base!$A$3:$L$1000,8,FALSE)</f>
        <v>1.0418417099999999</v>
      </c>
      <c r="G194" s="129"/>
      <c r="H194" s="130"/>
    </row>
    <row r="195" spans="1:8" ht="15" customHeight="1" x14ac:dyDescent="0.2">
      <c r="A195" s="125">
        <v>40179</v>
      </c>
      <c r="B195" s="126">
        <f>VLOOKUP($A195,[3]Base!$A$3:$L$1000,3,FALSE)</f>
        <v>2971.7</v>
      </c>
      <c r="C195" s="127">
        <f>VLOOKUP($A195,[3]Base!$A$3:$L$1000,4,FALSE)</f>
        <v>1.0051990099999999</v>
      </c>
      <c r="D195" s="127">
        <f>VLOOKUP($A195,[3]Base!$A$3:$L$1000,5,FALSE)</f>
        <v>0.51990000000000003</v>
      </c>
      <c r="E195" s="127">
        <f>VLOOKUP($A195,[3]Base!$A$3:$L$1000,6,FALSE)</f>
        <v>1.0051990099999999</v>
      </c>
      <c r="F195" s="128">
        <f>VLOOKUP($A195,[3]Base!$A$3:$L$1000,8,FALSE)</f>
        <v>1.0430860500000001</v>
      </c>
      <c r="G195" s="129"/>
      <c r="H195" s="130"/>
    </row>
    <row r="196" spans="1:8" ht="15" customHeight="1" x14ac:dyDescent="0.2">
      <c r="A196" s="125">
        <v>40210</v>
      </c>
      <c r="B196" s="126">
        <f>VLOOKUP($A196,[3]Base!$A$3:$L$1000,3,FALSE)</f>
        <v>2999.63</v>
      </c>
      <c r="C196" s="127">
        <f>VLOOKUP($A196,[3]Base!$A$3:$L$1000,4,FALSE)</f>
        <v>1.00939866</v>
      </c>
      <c r="D196" s="127">
        <f>VLOOKUP($A196,[3]Base!$A$3:$L$1000,5,FALSE)</f>
        <v>0.93989999999999996</v>
      </c>
      <c r="E196" s="127">
        <f>VLOOKUP($A196,[3]Base!$A$3:$L$1000,6,FALSE)</f>
        <v>1.01464653</v>
      </c>
      <c r="F196" s="128">
        <f>VLOOKUP($A196,[3]Base!$A$3:$L$1000,8,FALSE)</f>
        <v>1.0462974</v>
      </c>
      <c r="G196" s="129"/>
      <c r="H196" s="130"/>
    </row>
    <row r="197" spans="1:8" ht="15" customHeight="1" x14ac:dyDescent="0.2">
      <c r="A197" s="125">
        <v>40238</v>
      </c>
      <c r="B197" s="126">
        <f>VLOOKUP($A197,[3]Base!$A$3:$L$1000,3,FALSE)</f>
        <v>3016.13</v>
      </c>
      <c r="C197" s="127">
        <f>VLOOKUP($A197,[3]Base!$A$3:$L$1000,4,FALSE)</f>
        <v>1.0055006799999999</v>
      </c>
      <c r="D197" s="127">
        <f>VLOOKUP($A197,[3]Base!$A$3:$L$1000,5,FALSE)</f>
        <v>0.55010000000000003</v>
      </c>
      <c r="E197" s="127">
        <f>VLOOKUP($A197,[3]Base!$A$3:$L$1000,6,FALSE)</f>
        <v>1.0202277799999999</v>
      </c>
      <c r="F197" s="128">
        <f>VLOOKUP($A197,[3]Base!$A$3:$L$1000,8,FALSE)</f>
        <v>1.0508980699999999</v>
      </c>
      <c r="G197" s="129"/>
      <c r="H197" s="130"/>
    </row>
    <row r="198" spans="1:8" ht="15" customHeight="1" x14ac:dyDescent="0.2">
      <c r="A198" s="125">
        <v>40269</v>
      </c>
      <c r="B198" s="126">
        <f>VLOOKUP($A198,[3]Base!$A$3:$L$1000,3,FALSE)</f>
        <v>3030.61</v>
      </c>
      <c r="C198" s="127">
        <f>VLOOKUP($A198,[3]Base!$A$3:$L$1000,4,FALSE)</f>
        <v>1.0048008500000001</v>
      </c>
      <c r="D198" s="127">
        <f>VLOOKUP($A198,[3]Base!$A$3:$L$1000,5,FALSE)</f>
        <v>0.48010000000000003</v>
      </c>
      <c r="E198" s="127">
        <f>VLOOKUP($A198,[3]Base!$A$3:$L$1000,6,FALSE)</f>
        <v>1.02512574</v>
      </c>
      <c r="F198" s="128">
        <f>VLOOKUP($A198,[3]Base!$A$3:$L$1000,8,FALSE)</f>
        <v>1.05217823</v>
      </c>
      <c r="G198" s="129"/>
      <c r="H198" s="130"/>
    </row>
    <row r="199" spans="1:8" ht="15" customHeight="1" x14ac:dyDescent="0.2">
      <c r="A199" s="125">
        <v>40299</v>
      </c>
      <c r="B199" s="126">
        <f>VLOOKUP($A199,[3]Base!$A$3:$L$1000,3,FALSE)</f>
        <v>3049.7</v>
      </c>
      <c r="C199" s="127">
        <f>VLOOKUP($A199,[3]Base!$A$3:$L$1000,4,FALSE)</f>
        <v>1.0062990599999999</v>
      </c>
      <c r="D199" s="127">
        <f>VLOOKUP($A199,[3]Base!$A$3:$L$1000,5,FALSE)</f>
        <v>0.62990000000000002</v>
      </c>
      <c r="E199" s="127">
        <f>VLOOKUP($A199,[3]Base!$A$3:$L$1000,6,FALSE)</f>
        <v>1.0315830699999999</v>
      </c>
      <c r="F199" s="128">
        <f>VLOOKUP($A199,[3]Base!$A$3:$L$1000,8,FALSE)</f>
        <v>1.0525970600000001</v>
      </c>
      <c r="G199" s="129"/>
      <c r="H199" s="130"/>
    </row>
    <row r="200" spans="1:8" ht="15" customHeight="1" x14ac:dyDescent="0.2">
      <c r="A200" s="125">
        <v>40330</v>
      </c>
      <c r="B200" s="126">
        <f>VLOOKUP($A200,[3]Base!$A$3:$L$1000,3,FALSE)</f>
        <v>3055.49</v>
      </c>
      <c r="C200" s="127">
        <f>VLOOKUP($A200,[3]Base!$A$3:$L$1000,4,FALSE)</f>
        <v>1.0018985499999999</v>
      </c>
      <c r="D200" s="127">
        <f>VLOOKUP($A200,[3]Base!$A$3:$L$1000,5,FALSE)</f>
        <v>0.18990000000000001</v>
      </c>
      <c r="E200" s="127">
        <f>VLOOKUP($A200,[3]Base!$A$3:$L$1000,6,FALSE)</f>
        <v>1.0335415800000001</v>
      </c>
      <c r="F200" s="128">
        <f>VLOOKUP($A200,[3]Base!$A$3:$L$1000,8,FALSE)</f>
        <v>1.0506031</v>
      </c>
      <c r="G200" s="129"/>
      <c r="H200" s="130"/>
    </row>
    <row r="201" spans="1:8" ht="15" customHeight="1" x14ac:dyDescent="0.2">
      <c r="A201" s="125">
        <v>40360</v>
      </c>
      <c r="B201" s="126">
        <f>VLOOKUP($A201,[3]Base!$A$3:$L$1000,3,FALSE)</f>
        <v>3052.74</v>
      </c>
      <c r="C201" s="127">
        <f>VLOOKUP($A201,[3]Base!$A$3:$L$1000,4,FALSE)</f>
        <v>0.99909998</v>
      </c>
      <c r="D201" s="127">
        <f>VLOOKUP($A201,[3]Base!$A$3:$L$1000,5,FALSE)</f>
        <v>-0.09</v>
      </c>
      <c r="E201" s="127">
        <f>VLOOKUP($A201,[3]Base!$A$3:$L$1000,6,FALSE)</f>
        <v>1.0326113699999999</v>
      </c>
      <c r="F201" s="128">
        <f>VLOOKUP($A201,[3]Base!$A$3:$L$1000,8,FALSE)</f>
        <v>1.0473527499999999</v>
      </c>
      <c r="G201" s="129"/>
      <c r="H201" s="130"/>
    </row>
    <row r="202" spans="1:8" ht="15" customHeight="1" x14ac:dyDescent="0.2">
      <c r="A202" s="125">
        <v>40391</v>
      </c>
      <c r="B202" s="126">
        <f>VLOOKUP($A202,[3]Base!$A$3:$L$1000,3,FALSE)</f>
        <v>3051.21</v>
      </c>
      <c r="C202" s="127">
        <f>VLOOKUP($A202,[3]Base!$A$3:$L$1000,4,FALSE)</f>
        <v>0.99949880999999996</v>
      </c>
      <c r="D202" s="127">
        <f>VLOOKUP($A202,[3]Base!$A$3:$L$1000,5,FALSE)</f>
        <v>-5.0099999999999999E-2</v>
      </c>
      <c r="E202" s="127">
        <f>VLOOKUP($A202,[3]Base!$A$3:$L$1000,6,FALSE)</f>
        <v>1.0320938399999999</v>
      </c>
      <c r="F202" s="128">
        <f>VLOOKUP($A202,[3]Base!$A$3:$L$1000,8,FALSE)</f>
        <v>1.0444270200000001</v>
      </c>
      <c r="G202" s="129"/>
      <c r="H202" s="130"/>
    </row>
    <row r="203" spans="1:8" ht="15" customHeight="1" x14ac:dyDescent="0.2">
      <c r="A203" s="125">
        <v>40422</v>
      </c>
      <c r="B203" s="126">
        <f>VLOOKUP($A203,[3]Base!$A$3:$L$1000,3,FALSE)</f>
        <v>3060.67</v>
      </c>
      <c r="C203" s="127">
        <f>VLOOKUP($A203,[3]Base!$A$3:$L$1000,4,FALSE)</f>
        <v>1.0031004100000001</v>
      </c>
      <c r="D203" s="127">
        <f>VLOOKUP($A203,[3]Base!$A$3:$L$1000,5,FALSE)</f>
        <v>0.31</v>
      </c>
      <c r="E203" s="127">
        <f>VLOOKUP($A203,[3]Base!$A$3:$L$1000,6,FALSE)</f>
        <v>1.0352937499999999</v>
      </c>
      <c r="F203" s="128">
        <f>VLOOKUP($A203,[3]Base!$A$3:$L$1000,8,FALSE)</f>
        <v>1.04567864</v>
      </c>
      <c r="G203" s="129"/>
      <c r="H203" s="130"/>
    </row>
    <row r="204" spans="1:8" ht="15" customHeight="1" x14ac:dyDescent="0.2">
      <c r="A204" s="125">
        <v>40452</v>
      </c>
      <c r="B204" s="126">
        <f>VLOOKUP($A204,[3]Base!$A$3:$L$1000,3,FALSE)</f>
        <v>3079.65</v>
      </c>
      <c r="C204" s="127">
        <f>VLOOKUP($A204,[3]Base!$A$3:$L$1000,4,FALSE)</f>
        <v>1.0062012600000001</v>
      </c>
      <c r="D204" s="127">
        <f>VLOOKUP($A204,[3]Base!$A$3:$L$1000,5,FALSE)</f>
        <v>0.62009999999999998</v>
      </c>
      <c r="E204" s="127">
        <f>VLOOKUP($A204,[3]Base!$A$3:$L$1000,6,FALSE)</f>
        <v>1.0417138800000001</v>
      </c>
      <c r="F204" s="128">
        <f>VLOOKUP($A204,[3]Base!$A$3:$L$1000,8,FALSE)</f>
        <v>1.0502721500000001</v>
      </c>
      <c r="G204" s="129"/>
      <c r="H204" s="130"/>
    </row>
    <row r="205" spans="1:8" ht="15" customHeight="1" x14ac:dyDescent="0.2">
      <c r="A205" s="125">
        <v>40483</v>
      </c>
      <c r="B205" s="126">
        <f>VLOOKUP($A205,[3]Base!$A$3:$L$1000,3,FALSE)</f>
        <v>3106.13</v>
      </c>
      <c r="C205" s="127">
        <f>VLOOKUP($A205,[3]Base!$A$3:$L$1000,4,FALSE)</f>
        <v>1.00859838</v>
      </c>
      <c r="D205" s="127">
        <f>VLOOKUP($A205,[3]Base!$A$3:$L$1000,5,FALSE)</f>
        <v>0.85980000000000001</v>
      </c>
      <c r="E205" s="127">
        <f>VLOOKUP($A205,[3]Base!$A$3:$L$1000,6,FALSE)</f>
        <v>1.0506709299999999</v>
      </c>
      <c r="F205" s="128">
        <f>VLOOKUP($A205,[3]Base!$A$3:$L$1000,8,FALSE)</f>
        <v>1.0546629300000001</v>
      </c>
      <c r="G205" s="129"/>
      <c r="H205" s="130"/>
    </row>
    <row r="206" spans="1:8" ht="15" customHeight="1" x14ac:dyDescent="0.2">
      <c r="A206" s="125">
        <v>40513</v>
      </c>
      <c r="B206" s="126">
        <f>VLOOKUP($A206,[3]Base!$A$3:$L$1000,3,FALSE)</f>
        <v>3127.56</v>
      </c>
      <c r="C206" s="127">
        <f>VLOOKUP($A206,[3]Base!$A$3:$L$1000,4,FALSE)</f>
        <v>1.00689926</v>
      </c>
      <c r="D206" s="127">
        <f>VLOOKUP($A206,[3]Base!$A$3:$L$1000,5,FALSE)</f>
        <v>0.68989999999999996</v>
      </c>
      <c r="E206" s="127">
        <f>VLOOKUP($A206,[3]Base!$A$3:$L$1000,6,FALSE)</f>
        <v>1.05791978</v>
      </c>
      <c r="F206" s="128">
        <f>VLOOKUP($A206,[3]Base!$A$3:$L$1000,8,FALSE)</f>
        <v>1.05791978</v>
      </c>
      <c r="G206" s="129"/>
      <c r="H206" s="130"/>
    </row>
    <row r="207" spans="1:8" ht="15" customHeight="1" x14ac:dyDescent="0.2">
      <c r="A207" s="125">
        <v>40544</v>
      </c>
      <c r="B207" s="126">
        <f>VLOOKUP($A207,[3]Base!$A$3:$L$1000,3,FALSE)</f>
        <v>3151.33</v>
      </c>
      <c r="C207" s="127">
        <f>VLOOKUP($A207,[3]Base!$A$3:$L$1000,4,FALSE)</f>
        <v>1.0076001699999999</v>
      </c>
      <c r="D207" s="127">
        <f>VLOOKUP($A207,[3]Base!$A$3:$L$1000,5,FALSE)</f>
        <v>0.76</v>
      </c>
      <c r="E207" s="127">
        <f>VLOOKUP($A207,[3]Base!$A$3:$L$1000,6,FALSE)</f>
        <v>1.0076001699999999</v>
      </c>
      <c r="F207" s="128">
        <f>VLOOKUP($A207,[3]Base!$A$3:$L$1000,8,FALSE)</f>
        <v>1.06044688</v>
      </c>
      <c r="G207" s="129"/>
      <c r="H207" s="130"/>
    </row>
    <row r="208" spans="1:8" ht="15" customHeight="1" x14ac:dyDescent="0.2">
      <c r="A208" s="125">
        <v>40575</v>
      </c>
      <c r="B208" s="126">
        <f>VLOOKUP($A208,[3]Base!$A$3:$L$1000,3,FALSE)</f>
        <v>3181.9</v>
      </c>
      <c r="C208" s="127">
        <f>VLOOKUP($A208,[3]Base!$A$3:$L$1000,4,FALSE)</f>
        <v>1.00970067</v>
      </c>
      <c r="D208" s="127">
        <f>VLOOKUP($A208,[3]Base!$A$3:$L$1000,5,FALSE)</f>
        <v>0.97009999999999996</v>
      </c>
      <c r="E208" s="127">
        <f>VLOOKUP($A208,[3]Base!$A$3:$L$1000,6,FALSE)</f>
        <v>1.0173745700000001</v>
      </c>
      <c r="F208" s="128">
        <f>VLOOKUP($A208,[3]Base!$A$3:$L$1000,8,FALSE)</f>
        <v>1.06076416</v>
      </c>
      <c r="G208" s="129"/>
      <c r="H208" s="130"/>
    </row>
    <row r="209" spans="1:8" ht="15" customHeight="1" x14ac:dyDescent="0.2">
      <c r="A209" s="125">
        <v>40603</v>
      </c>
      <c r="B209" s="126">
        <f>VLOOKUP($A209,[3]Base!$A$3:$L$1000,3,FALSE)</f>
        <v>3200.99</v>
      </c>
      <c r="C209" s="127">
        <f>VLOOKUP($A209,[3]Base!$A$3:$L$1000,4,FALSE)</f>
        <v>1.00599956</v>
      </c>
      <c r="D209" s="127">
        <f>VLOOKUP($A209,[3]Base!$A$3:$L$1000,5,FALSE)</f>
        <v>0.6</v>
      </c>
      <c r="E209" s="127">
        <f>VLOOKUP($A209,[3]Base!$A$3:$L$1000,6,FALSE)</f>
        <v>1.0234783700000001</v>
      </c>
      <c r="F209" s="128">
        <f>VLOOKUP($A209,[3]Base!$A$3:$L$1000,8,FALSE)</f>
        <v>1.0612904599999999</v>
      </c>
      <c r="G209" s="129"/>
      <c r="H209" s="130"/>
    </row>
    <row r="210" spans="1:8" ht="15" customHeight="1" x14ac:dyDescent="0.2">
      <c r="A210" s="125">
        <v>40634</v>
      </c>
      <c r="B210" s="126">
        <f>VLOOKUP($A210,[3]Base!$A$3:$L$1000,3,FALSE)</f>
        <v>3225.64</v>
      </c>
      <c r="C210" s="127">
        <f>VLOOKUP($A210,[3]Base!$A$3:$L$1000,4,FALSE)</f>
        <v>1.00770074</v>
      </c>
      <c r="D210" s="127">
        <f>VLOOKUP($A210,[3]Base!$A$3:$L$1000,5,FALSE)</f>
        <v>0.77010000000000001</v>
      </c>
      <c r="E210" s="127">
        <f>VLOOKUP($A210,[3]Base!$A$3:$L$1000,6,FALSE)</f>
        <v>1.0313599099999999</v>
      </c>
      <c r="F210" s="128">
        <f>VLOOKUP($A210,[3]Base!$A$3:$L$1000,8,FALSE)</f>
        <v>1.06435338</v>
      </c>
      <c r="G210" s="129"/>
      <c r="H210" s="130"/>
    </row>
    <row r="211" spans="1:8" ht="15" customHeight="1" x14ac:dyDescent="0.2">
      <c r="A211" s="125">
        <v>40664</v>
      </c>
      <c r="B211" s="126">
        <f>VLOOKUP($A211,[3]Base!$A$3:$L$1000,3,FALSE)</f>
        <v>3248.22</v>
      </c>
      <c r="C211" s="127">
        <f>VLOOKUP($A211,[3]Base!$A$3:$L$1000,4,FALSE)</f>
        <v>1.00700016</v>
      </c>
      <c r="D211" s="127">
        <f>VLOOKUP($A211,[3]Base!$A$3:$L$1000,5,FALSE)</f>
        <v>0.7</v>
      </c>
      <c r="E211" s="127">
        <f>VLOOKUP($A211,[3]Base!$A$3:$L$1000,6,FALSE)</f>
        <v>1.0385795900000001</v>
      </c>
      <c r="F211" s="128">
        <f>VLOOKUP($A211,[3]Base!$A$3:$L$1000,8,FALSE)</f>
        <v>1.0650949300000001</v>
      </c>
      <c r="G211" s="129"/>
      <c r="H211" s="130"/>
    </row>
    <row r="212" spans="1:8" ht="15" customHeight="1" x14ac:dyDescent="0.2">
      <c r="A212" s="125">
        <v>40695</v>
      </c>
      <c r="B212" s="126">
        <f>VLOOKUP($A212,[3]Base!$A$3:$L$1000,3,FALSE)</f>
        <v>3255.69</v>
      </c>
      <c r="C212" s="127">
        <f>VLOOKUP($A212,[3]Base!$A$3:$L$1000,4,FALSE)</f>
        <v>1.0022997199999999</v>
      </c>
      <c r="D212" s="127">
        <f>VLOOKUP($A212,[3]Base!$A$3:$L$1000,5,FALSE)</f>
        <v>0.23</v>
      </c>
      <c r="E212" s="127">
        <f>VLOOKUP($A212,[3]Base!$A$3:$L$1000,6,FALSE)</f>
        <v>1.0409680299999999</v>
      </c>
      <c r="F212" s="128">
        <f>VLOOKUP($A212,[3]Base!$A$3:$L$1000,8,FALSE)</f>
        <v>1.0655214</v>
      </c>
      <c r="G212" s="129"/>
      <c r="H212" s="130"/>
    </row>
    <row r="213" spans="1:8" ht="15" customHeight="1" x14ac:dyDescent="0.2">
      <c r="A213" s="125">
        <v>40725</v>
      </c>
      <c r="B213" s="126">
        <f>VLOOKUP($A213,[3]Base!$A$3:$L$1000,3,FALSE)</f>
        <v>3258.94</v>
      </c>
      <c r="C213" s="127">
        <f>VLOOKUP($A213,[3]Base!$A$3:$L$1000,4,FALSE)</f>
        <v>1.0009982500000001</v>
      </c>
      <c r="D213" s="127">
        <f>VLOOKUP($A213,[3]Base!$A$3:$L$1000,5,FALSE)</f>
        <v>9.98E-2</v>
      </c>
      <c r="E213" s="127">
        <f>VLOOKUP($A213,[3]Base!$A$3:$L$1000,6,FALSE)</f>
        <v>1.0420071799999999</v>
      </c>
      <c r="F213" s="128">
        <f>VLOOKUP($A213,[3]Base!$A$3:$L$1000,8,FALSE)</f>
        <v>1.06754587</v>
      </c>
      <c r="G213" s="129"/>
      <c r="H213" s="130"/>
    </row>
    <row r="214" spans="1:8" ht="15" customHeight="1" x14ac:dyDescent="0.2">
      <c r="A214" s="125">
        <v>40756</v>
      </c>
      <c r="B214" s="126">
        <f>VLOOKUP($A214,[3]Base!$A$3:$L$1000,3,FALSE)</f>
        <v>3267.74</v>
      </c>
      <c r="C214" s="127">
        <f>VLOOKUP($A214,[3]Base!$A$3:$L$1000,4,FALSE)</f>
        <v>1.0027002599999999</v>
      </c>
      <c r="D214" s="127">
        <f>VLOOKUP($A214,[3]Base!$A$3:$L$1000,5,FALSE)</f>
        <v>0.27</v>
      </c>
      <c r="E214" s="127">
        <f>VLOOKUP($A214,[3]Base!$A$3:$L$1000,6,FALSE)</f>
        <v>1.0448208699999999</v>
      </c>
      <c r="F214" s="128">
        <f>VLOOKUP($A214,[3]Base!$A$3:$L$1000,8,FALSE)</f>
        <v>1.07096528</v>
      </c>
      <c r="G214" s="129"/>
      <c r="H214" s="130"/>
    </row>
    <row r="215" spans="1:8" ht="15" customHeight="1" x14ac:dyDescent="0.2">
      <c r="A215" s="125">
        <v>40787</v>
      </c>
      <c r="B215" s="126">
        <f>VLOOKUP($A215,[3]Base!$A$3:$L$1000,3,FALSE)</f>
        <v>3285.06</v>
      </c>
      <c r="C215" s="127">
        <f>VLOOKUP($A215,[3]Base!$A$3:$L$1000,4,FALSE)</f>
        <v>1.0053003</v>
      </c>
      <c r="D215" s="127">
        <f>VLOOKUP($A215,[3]Base!$A$3:$L$1000,5,FALSE)</f>
        <v>0.53</v>
      </c>
      <c r="E215" s="127">
        <f>VLOOKUP($A215,[3]Base!$A$3:$L$1000,6,FALSE)</f>
        <v>1.0503587299999999</v>
      </c>
      <c r="F215" s="128">
        <f>VLOOKUP($A215,[3]Base!$A$3:$L$1000,8,FALSE)</f>
        <v>1.0733140000000001</v>
      </c>
      <c r="G215" s="129"/>
      <c r="H215" s="130"/>
    </row>
    <row r="216" spans="1:8" ht="15" customHeight="1" x14ac:dyDescent="0.2">
      <c r="A216" s="125">
        <v>40817</v>
      </c>
      <c r="B216" s="126">
        <f>VLOOKUP($A216,[3]Base!$A$3:$L$1000,3,FALSE)</f>
        <v>3298.86</v>
      </c>
      <c r="C216" s="127">
        <f>VLOOKUP($A216,[3]Base!$A$3:$L$1000,4,FALSE)</f>
        <v>1.00420084</v>
      </c>
      <c r="D216" s="127">
        <f>VLOOKUP($A216,[3]Base!$A$3:$L$1000,5,FALSE)</f>
        <v>0.42009999999999997</v>
      </c>
      <c r="E216" s="127">
        <f>VLOOKUP($A216,[3]Base!$A$3:$L$1000,6,FALSE)</f>
        <v>1.0547711200000001</v>
      </c>
      <c r="F216" s="128">
        <f>VLOOKUP($A216,[3]Base!$A$3:$L$1000,8,FALSE)</f>
        <v>1.0711801599999999</v>
      </c>
      <c r="G216" s="129"/>
      <c r="H216" s="130"/>
    </row>
    <row r="217" spans="1:8" ht="15" customHeight="1" x14ac:dyDescent="0.2">
      <c r="A217" s="125">
        <v>40848</v>
      </c>
      <c r="B217" s="126">
        <f>VLOOKUP($A217,[3]Base!$A$3:$L$1000,3,FALSE)</f>
        <v>3314.03</v>
      </c>
      <c r="C217" s="127">
        <f>VLOOKUP($A217,[3]Base!$A$3:$L$1000,4,FALSE)</f>
        <v>1.00459856</v>
      </c>
      <c r="D217" s="127">
        <f>VLOOKUP($A217,[3]Base!$A$3:$L$1000,5,FALSE)</f>
        <v>0.45989999999999998</v>
      </c>
      <c r="E217" s="127">
        <f>VLOOKUP($A217,[3]Base!$A$3:$L$1000,6,FALSE)</f>
        <v>1.0596215499999999</v>
      </c>
      <c r="F217" s="128">
        <f>VLOOKUP($A217,[3]Base!$A$3:$L$1000,8,FALSE)</f>
        <v>1.0669321599999999</v>
      </c>
      <c r="G217" s="129"/>
      <c r="H217" s="130"/>
    </row>
    <row r="218" spans="1:8" ht="15" customHeight="1" x14ac:dyDescent="0.2">
      <c r="A218" s="125">
        <v>40878</v>
      </c>
      <c r="B218" s="126">
        <f>VLOOKUP($A218,[3]Base!$A$3:$L$1000,3,FALSE)</f>
        <v>3332.59</v>
      </c>
      <c r="C218" s="127">
        <f>VLOOKUP($A218,[3]Base!$A$3:$L$1000,4,FALSE)</f>
        <v>1.0056004300000001</v>
      </c>
      <c r="D218" s="127">
        <f>VLOOKUP($A218,[3]Base!$A$3:$L$1000,5,FALSE)</f>
        <v>0.56000000000000005</v>
      </c>
      <c r="E218" s="127">
        <f>VLOOKUP($A218,[3]Base!$A$3:$L$1000,6,FALSE)</f>
        <v>1.06555589</v>
      </c>
      <c r="F218" s="128">
        <f>VLOOKUP($A218,[3]Base!$A$3:$L$1000,8,FALSE)</f>
        <v>1.06555589</v>
      </c>
      <c r="G218" s="129"/>
      <c r="H218" s="130"/>
    </row>
    <row r="219" spans="1:8" ht="15" customHeight="1" x14ac:dyDescent="0.2">
      <c r="A219" s="125">
        <v>40909</v>
      </c>
      <c r="B219" s="126">
        <f>VLOOKUP($A219,[3]Base!$A$3:$L$1000,3,FALSE)</f>
        <v>3354.25</v>
      </c>
      <c r="C219" s="127">
        <f>VLOOKUP($A219,[3]Base!$A$3:$L$1000,4,FALSE)</f>
        <v>1.00649945</v>
      </c>
      <c r="D219" s="127">
        <f>VLOOKUP($A219,[3]Base!$A$3:$L$1000,5,FALSE)</f>
        <v>0.64990000000000003</v>
      </c>
      <c r="E219" s="127">
        <f>VLOOKUP($A219,[3]Base!$A$3:$L$1000,6,FALSE)</f>
        <v>1.00649945</v>
      </c>
      <c r="F219" s="128">
        <f>VLOOKUP($A219,[3]Base!$A$3:$L$1000,8,FALSE)</f>
        <v>1.06439186</v>
      </c>
      <c r="G219" s="129"/>
      <c r="H219" s="130"/>
    </row>
    <row r="220" spans="1:8" ht="15" customHeight="1" x14ac:dyDescent="0.2">
      <c r="A220" s="125">
        <v>40940</v>
      </c>
      <c r="B220" s="126">
        <f>VLOOKUP($A220,[3]Base!$A$3:$L$1000,3,FALSE)</f>
        <v>3372.03</v>
      </c>
      <c r="C220" s="127">
        <f>VLOOKUP($A220,[3]Base!$A$3:$L$1000,4,FALSE)</f>
        <v>1.00530074</v>
      </c>
      <c r="D220" s="127">
        <f>VLOOKUP($A220,[3]Base!$A$3:$L$1000,5,FALSE)</f>
        <v>0.53010000000000002</v>
      </c>
      <c r="E220" s="127">
        <f>VLOOKUP($A220,[3]Base!$A$3:$L$1000,6,FALSE)</f>
        <v>1.01183464</v>
      </c>
      <c r="F220" s="128">
        <f>VLOOKUP($A220,[3]Base!$A$3:$L$1000,8,FALSE)</f>
        <v>1.0597536000000001</v>
      </c>
      <c r="G220" s="129"/>
      <c r="H220" s="130"/>
    </row>
    <row r="221" spans="1:8" ht="15" customHeight="1" x14ac:dyDescent="0.2">
      <c r="A221" s="125">
        <v>40969</v>
      </c>
      <c r="B221" s="126">
        <f>VLOOKUP($A221,[3]Base!$A$3:$L$1000,3,FALSE)</f>
        <v>3380.46</v>
      </c>
      <c r="C221" s="127">
        <f>VLOOKUP($A221,[3]Base!$A$3:$L$1000,4,FALSE)</f>
        <v>1.0024999800000001</v>
      </c>
      <c r="D221" s="127">
        <f>VLOOKUP($A221,[3]Base!$A$3:$L$1000,5,FALSE)</f>
        <v>0.25</v>
      </c>
      <c r="E221" s="127">
        <f>VLOOKUP($A221,[3]Base!$A$3:$L$1000,6,FALSE)</f>
        <v>1.0143642100000001</v>
      </c>
      <c r="F221" s="128">
        <f>VLOOKUP($A221,[3]Base!$A$3:$L$1000,8,FALSE)</f>
        <v>1.0560670299999999</v>
      </c>
      <c r="G221" s="129"/>
      <c r="H221" s="130"/>
    </row>
    <row r="222" spans="1:8" ht="15" customHeight="1" x14ac:dyDescent="0.2">
      <c r="A222" s="125">
        <v>41000</v>
      </c>
      <c r="B222" s="126">
        <f>VLOOKUP($A222,[3]Base!$A$3:$L$1000,3,FALSE)</f>
        <v>3395</v>
      </c>
      <c r="C222" s="127">
        <f>VLOOKUP($A222,[3]Base!$A$3:$L$1000,4,FALSE)</f>
        <v>1.0043011900000001</v>
      </c>
      <c r="D222" s="127">
        <f>VLOOKUP($A222,[3]Base!$A$3:$L$1000,5,FALSE)</f>
        <v>0.43009999999999998</v>
      </c>
      <c r="E222" s="127">
        <f>VLOOKUP($A222,[3]Base!$A$3:$L$1000,6,FALSE)</f>
        <v>1.01872718</v>
      </c>
      <c r="F222" s="128">
        <f>VLOOKUP($A222,[3]Base!$A$3:$L$1000,8,FALSE)</f>
        <v>1.05250431</v>
      </c>
      <c r="G222" s="129"/>
      <c r="H222" s="130"/>
    </row>
    <row r="223" spans="1:8" ht="15" customHeight="1" x14ac:dyDescent="0.2">
      <c r="A223" s="125">
        <v>41030</v>
      </c>
      <c r="B223" s="126">
        <f>VLOOKUP($A223,[3]Base!$A$3:$L$1000,3,FALSE)</f>
        <v>3412.31</v>
      </c>
      <c r="C223" s="127">
        <f>VLOOKUP($A223,[3]Base!$A$3:$L$1000,4,FALSE)</f>
        <v>1.00509867</v>
      </c>
      <c r="D223" s="127">
        <f>VLOOKUP($A223,[3]Base!$A$3:$L$1000,5,FALSE)</f>
        <v>0.50990000000000002</v>
      </c>
      <c r="E223" s="127">
        <f>VLOOKUP($A223,[3]Base!$A$3:$L$1000,6,FALSE)</f>
        <v>1.0239213300000001</v>
      </c>
      <c r="F223" s="128">
        <f>VLOOKUP($A223,[3]Base!$A$3:$L$1000,8,FALSE)</f>
        <v>1.0505168899999999</v>
      </c>
      <c r="G223" s="129"/>
      <c r="H223" s="130"/>
    </row>
    <row r="224" spans="1:8" ht="15" customHeight="1" x14ac:dyDescent="0.2">
      <c r="A224" s="125">
        <v>41061</v>
      </c>
      <c r="B224" s="126">
        <f>VLOOKUP($A224,[3]Base!$A$3:$L$1000,3,FALSE)</f>
        <v>3418.45</v>
      </c>
      <c r="C224" s="127">
        <f>VLOOKUP($A224,[3]Base!$A$3:$L$1000,4,FALSE)</f>
        <v>1.0017993700000001</v>
      </c>
      <c r="D224" s="127">
        <f>VLOOKUP($A224,[3]Base!$A$3:$L$1000,5,FALSE)</f>
        <v>0.1799</v>
      </c>
      <c r="E224" s="127">
        <f>VLOOKUP($A224,[3]Base!$A$3:$L$1000,6,FALSE)</f>
        <v>1.0257637399999999</v>
      </c>
      <c r="F224" s="128">
        <f>VLOOKUP($A224,[3]Base!$A$3:$L$1000,8,FALSE)</f>
        <v>1.0499924700000001</v>
      </c>
      <c r="G224" s="129"/>
      <c r="H224" s="130"/>
    </row>
    <row r="225" spans="1:8" ht="15" customHeight="1" x14ac:dyDescent="0.2">
      <c r="A225" s="125">
        <v>41091</v>
      </c>
      <c r="B225" s="126">
        <f>VLOOKUP($A225,[3]Base!$A$3:$L$1000,3,FALSE)</f>
        <v>3429.73</v>
      </c>
      <c r="C225" s="127">
        <f>VLOOKUP($A225,[3]Base!$A$3:$L$1000,4,FALSE)</f>
        <v>1.0032997400000001</v>
      </c>
      <c r="D225" s="127">
        <f>VLOOKUP($A225,[3]Base!$A$3:$L$1000,5,FALSE)</f>
        <v>0.33</v>
      </c>
      <c r="E225" s="127">
        <f>VLOOKUP($A225,[3]Base!$A$3:$L$1000,6,FALSE)</f>
        <v>1.0291484900000001</v>
      </c>
      <c r="F225" s="128">
        <f>VLOOKUP($A225,[3]Base!$A$3:$L$1000,8,FALSE)</f>
        <v>1.05240661</v>
      </c>
      <c r="G225" s="129"/>
      <c r="H225" s="130"/>
    </row>
    <row r="226" spans="1:8" ht="15" customHeight="1" x14ac:dyDescent="0.2">
      <c r="A226" s="125">
        <v>41122</v>
      </c>
      <c r="B226" s="126">
        <f>VLOOKUP($A226,[3]Base!$A$3:$L$1000,3,FALSE)</f>
        <v>3443.11</v>
      </c>
      <c r="C226" s="127">
        <f>VLOOKUP($A226,[3]Base!$A$3:$L$1000,4,FALSE)</f>
        <v>1.0039011799999999</v>
      </c>
      <c r="D226" s="127">
        <f>VLOOKUP($A226,[3]Base!$A$3:$L$1000,5,FALSE)</f>
        <v>0.3901</v>
      </c>
      <c r="E226" s="127">
        <f>VLOOKUP($A226,[3]Base!$A$3:$L$1000,6,FALSE)</f>
        <v>1.03316338</v>
      </c>
      <c r="F226" s="128">
        <f>VLOOKUP($A226,[3]Base!$A$3:$L$1000,8,FALSE)</f>
        <v>1.05366706</v>
      </c>
      <c r="G226" s="129"/>
      <c r="H226" s="130"/>
    </row>
    <row r="227" spans="1:8" ht="15" customHeight="1" x14ac:dyDescent="0.2">
      <c r="A227" s="125">
        <v>41153</v>
      </c>
      <c r="B227" s="126">
        <f>VLOOKUP($A227,[3]Base!$A$3:$L$1000,3,FALSE)</f>
        <v>3459.64</v>
      </c>
      <c r="C227" s="127">
        <f>VLOOKUP($A227,[3]Base!$A$3:$L$1000,4,FALSE)</f>
        <v>1.0048008900000001</v>
      </c>
      <c r="D227" s="127">
        <f>VLOOKUP($A227,[3]Base!$A$3:$L$1000,5,FALSE)</f>
        <v>0.48010000000000003</v>
      </c>
      <c r="E227" s="127">
        <f>VLOOKUP($A227,[3]Base!$A$3:$L$1000,6,FALSE)</f>
        <v>1.0381234800000001</v>
      </c>
      <c r="F227" s="128">
        <f>VLOOKUP($A227,[3]Base!$A$3:$L$1000,8,FALSE)</f>
        <v>1.0531436300000001</v>
      </c>
      <c r="G227" s="129"/>
      <c r="H227" s="130"/>
    </row>
    <row r="228" spans="1:8" ht="15" customHeight="1" x14ac:dyDescent="0.2">
      <c r="A228" s="125">
        <v>41183</v>
      </c>
      <c r="B228" s="126">
        <f>VLOOKUP($A228,[3]Base!$A$3:$L$1000,3,FALSE)</f>
        <v>3482.13</v>
      </c>
      <c r="C228" s="127">
        <f>VLOOKUP($A228,[3]Base!$A$3:$L$1000,4,FALSE)</f>
        <v>1.00650068</v>
      </c>
      <c r="D228" s="127">
        <f>VLOOKUP($A228,[3]Base!$A$3:$L$1000,5,FALSE)</f>
        <v>0.65010000000000001</v>
      </c>
      <c r="E228" s="127">
        <f>VLOOKUP($A228,[3]Base!$A$3:$L$1000,6,FALSE)</f>
        <v>1.0448719900000001</v>
      </c>
      <c r="F228" s="128">
        <f>VLOOKUP($A228,[3]Base!$A$3:$L$1000,8,FALSE)</f>
        <v>1.0555555599999999</v>
      </c>
      <c r="G228" s="129"/>
      <c r="H228" s="130"/>
    </row>
    <row r="229" spans="1:8" ht="15" customHeight="1" x14ac:dyDescent="0.2">
      <c r="A229" s="125">
        <v>41214</v>
      </c>
      <c r="B229" s="126">
        <f>VLOOKUP($A229,[3]Base!$A$3:$L$1000,3,FALSE)</f>
        <v>3500.93</v>
      </c>
      <c r="C229" s="127">
        <f>VLOOKUP($A229,[3]Base!$A$3:$L$1000,4,FALSE)</f>
        <v>1.00539899</v>
      </c>
      <c r="D229" s="127">
        <f>VLOOKUP($A229,[3]Base!$A$3:$L$1000,5,FALSE)</f>
        <v>0.53990000000000005</v>
      </c>
      <c r="E229" s="127">
        <f>VLOOKUP($A229,[3]Base!$A$3:$L$1000,6,FALSE)</f>
        <v>1.0505132399999999</v>
      </c>
      <c r="F229" s="128">
        <f>VLOOKUP($A229,[3]Base!$A$3:$L$1000,8,FALSE)</f>
        <v>1.0563965900000001</v>
      </c>
      <c r="G229" s="129"/>
      <c r="H229" s="130"/>
    </row>
    <row r="230" spans="1:8" ht="15" customHeight="1" x14ac:dyDescent="0.2">
      <c r="A230" s="125">
        <v>41244</v>
      </c>
      <c r="B230" s="126">
        <f>VLOOKUP($A230,[3]Base!$A$3:$L$1000,3,FALSE)</f>
        <v>3525.09</v>
      </c>
      <c r="C230" s="127">
        <f>VLOOKUP($A230,[3]Base!$A$3:$L$1000,4,FALSE)</f>
        <v>1.0069010199999999</v>
      </c>
      <c r="D230" s="127">
        <f>VLOOKUP($A230,[3]Base!$A$3:$L$1000,5,FALSE)</f>
        <v>0.69010000000000005</v>
      </c>
      <c r="E230" s="127">
        <f>VLOOKUP($A230,[3]Base!$A$3:$L$1000,6,FALSE)</f>
        <v>1.05776285</v>
      </c>
      <c r="F230" s="128">
        <f>VLOOKUP($A230,[3]Base!$A$3:$L$1000,8,FALSE)</f>
        <v>1.0577628699999999</v>
      </c>
      <c r="G230" s="129"/>
      <c r="H230" s="130"/>
    </row>
    <row r="231" spans="1:8" ht="15" customHeight="1" x14ac:dyDescent="0.2">
      <c r="A231" s="125">
        <v>41275</v>
      </c>
      <c r="B231" s="126">
        <f>VLOOKUP($A231,[3]Base!$A$3:$L$1000,3,FALSE)</f>
        <v>3556.11</v>
      </c>
      <c r="C231" s="127">
        <f>VLOOKUP($A231,[3]Base!$A$3:$L$1000,4,FALSE)</f>
        <v>1.0087997799999999</v>
      </c>
      <c r="D231" s="127">
        <f>VLOOKUP($A231,[3]Base!$A$3:$L$1000,5,FALSE)</f>
        <v>0.88</v>
      </c>
      <c r="E231" s="127">
        <f>VLOOKUP($A231,[3]Base!$A$3:$L$1000,6,FALSE)</f>
        <v>1.0087997799999999</v>
      </c>
      <c r="F231" s="128">
        <f>VLOOKUP($A231,[3]Base!$A$3:$L$1000,8,FALSE)</f>
        <v>1.0601803700000001</v>
      </c>
      <c r="G231" s="129"/>
      <c r="H231" s="130"/>
    </row>
    <row r="232" spans="1:8" ht="15" customHeight="1" x14ac:dyDescent="0.2">
      <c r="A232" s="125">
        <v>41306</v>
      </c>
      <c r="B232" s="126">
        <f>VLOOKUP($A232,[3]Base!$A$3:$L$1000,3,FALSE)</f>
        <v>3580.29</v>
      </c>
      <c r="C232" s="127">
        <f>VLOOKUP($A232,[3]Base!$A$3:$L$1000,4,FALSE)</f>
        <v>1.0067995599999999</v>
      </c>
      <c r="D232" s="127">
        <f>VLOOKUP($A232,[3]Base!$A$3:$L$1000,5,FALSE)</f>
        <v>0.68</v>
      </c>
      <c r="E232" s="127">
        <f>VLOOKUP($A232,[3]Base!$A$3:$L$1000,6,FALSE)</f>
        <v>1.0156591699999999</v>
      </c>
      <c r="F232" s="128">
        <f>VLOOKUP($A232,[3]Base!$A$3:$L$1000,8,FALSE)</f>
        <v>1.0617610099999999</v>
      </c>
      <c r="G232" s="129"/>
      <c r="H232" s="130"/>
    </row>
    <row r="233" spans="1:8" ht="15" customHeight="1" x14ac:dyDescent="0.2">
      <c r="A233" s="125">
        <v>41334</v>
      </c>
      <c r="B233" s="126">
        <f>VLOOKUP($A233,[3]Base!$A$3:$L$1000,3,FALSE)</f>
        <v>3597.83</v>
      </c>
      <c r="C233" s="127">
        <f>VLOOKUP($A233,[3]Base!$A$3:$L$1000,4,FALSE)</f>
        <v>1.00489904</v>
      </c>
      <c r="D233" s="127">
        <f>VLOOKUP($A233,[3]Base!$A$3:$L$1000,5,FALSE)</f>
        <v>0.4899</v>
      </c>
      <c r="E233" s="127">
        <f>VLOOKUP($A233,[3]Base!$A$3:$L$1000,6,FALSE)</f>
        <v>1.02063492</v>
      </c>
      <c r="F233" s="128">
        <f>VLOOKUP($A233,[3]Base!$A$3:$L$1000,8,FALSE)</f>
        <v>1.0643018799999999</v>
      </c>
      <c r="G233" s="129"/>
      <c r="H233" s="130"/>
    </row>
    <row r="234" spans="1:8" ht="15" customHeight="1" x14ac:dyDescent="0.2">
      <c r="A234" s="125">
        <v>41365</v>
      </c>
      <c r="B234" s="126">
        <f>VLOOKUP($A234,[3]Base!$A$3:$L$1000,3,FALSE)</f>
        <v>3616.18</v>
      </c>
      <c r="C234" s="127">
        <f>VLOOKUP($A234,[3]Base!$A$3:$L$1000,4,FALSE)</f>
        <v>1.0051003000000001</v>
      </c>
      <c r="D234" s="127">
        <f>VLOOKUP($A234,[3]Base!$A$3:$L$1000,5,FALSE)</f>
        <v>0.51</v>
      </c>
      <c r="E234" s="127">
        <f>VLOOKUP($A234,[3]Base!$A$3:$L$1000,6,FALSE)</f>
        <v>1.02584046</v>
      </c>
      <c r="F234" s="128">
        <f>VLOOKUP($A234,[3]Base!$A$3:$L$1000,8,FALSE)</f>
        <v>1.0651487399999999</v>
      </c>
      <c r="G234" s="129"/>
      <c r="H234" s="130"/>
    </row>
    <row r="235" spans="1:8" ht="15" customHeight="1" x14ac:dyDescent="0.2">
      <c r="A235" s="125">
        <v>41395</v>
      </c>
      <c r="B235" s="126">
        <f>VLOOKUP($A235,[3]Base!$A$3:$L$1000,3,FALSE)</f>
        <v>3632.81</v>
      </c>
      <c r="C235" s="127">
        <f>VLOOKUP($A235,[3]Base!$A$3:$L$1000,4,FALSE)</f>
        <v>1.00459878</v>
      </c>
      <c r="D235" s="127">
        <f>VLOOKUP($A235,[3]Base!$A$3:$L$1000,5,FALSE)</f>
        <v>0.45989999999999998</v>
      </c>
      <c r="E235" s="127">
        <f>VLOOKUP($A235,[3]Base!$A$3:$L$1000,6,FALSE)</f>
        <v>1.0305580700000001</v>
      </c>
      <c r="F235" s="128">
        <f>VLOOKUP($A235,[3]Base!$A$3:$L$1000,8,FALSE)</f>
        <v>1.0646189800000001</v>
      </c>
      <c r="G235" s="129"/>
      <c r="H235" s="130"/>
    </row>
    <row r="236" spans="1:8" ht="15" customHeight="1" x14ac:dyDescent="0.2">
      <c r="A236" s="125">
        <v>41426</v>
      </c>
      <c r="B236" s="126">
        <f>VLOOKUP($A236,[3]Base!$A$3:$L$1000,3,FALSE)</f>
        <v>3646.61</v>
      </c>
      <c r="C236" s="127">
        <f>VLOOKUP($A236,[3]Base!$A$3:$L$1000,4,FALSE)</f>
        <v>1.0037987100000001</v>
      </c>
      <c r="D236" s="127">
        <f>VLOOKUP($A236,[3]Base!$A$3:$L$1000,5,FALSE)</f>
        <v>0.37990000000000002</v>
      </c>
      <c r="E236" s="127">
        <f>VLOOKUP($A236,[3]Base!$A$3:$L$1000,6,FALSE)</f>
        <v>1.0344728599999999</v>
      </c>
      <c r="F236" s="128">
        <f>VLOOKUP($A236,[3]Base!$A$3:$L$1000,8,FALSE)</f>
        <v>1.06674369</v>
      </c>
      <c r="G236" s="129"/>
      <c r="H236" s="130"/>
    </row>
    <row r="237" spans="1:8" ht="15" customHeight="1" x14ac:dyDescent="0.2">
      <c r="A237" s="125">
        <v>41456</v>
      </c>
      <c r="B237" s="126">
        <f>VLOOKUP($A237,[3]Base!$A$3:$L$1000,3,FALSE)</f>
        <v>3649.16</v>
      </c>
      <c r="C237" s="127">
        <f>VLOOKUP($A237,[3]Base!$A$3:$L$1000,4,FALSE)</f>
        <v>1.0006992800000001</v>
      </c>
      <c r="D237" s="127">
        <f>VLOOKUP($A237,[3]Base!$A$3:$L$1000,5,FALSE)</f>
        <v>6.9900000000000004E-2</v>
      </c>
      <c r="E237" s="127">
        <f>VLOOKUP($A237,[3]Base!$A$3:$L$1000,6,FALSE)</f>
        <v>1.03519625</v>
      </c>
      <c r="F237" s="128">
        <f>VLOOKUP($A237,[3]Base!$A$3:$L$1000,8,FALSE)</f>
        <v>1.06397879</v>
      </c>
      <c r="G237" s="129"/>
      <c r="H237" s="130"/>
    </row>
    <row r="238" spans="1:8" ht="15" customHeight="1" x14ac:dyDescent="0.2">
      <c r="A238" s="125">
        <v>41487</v>
      </c>
      <c r="B238" s="126">
        <f>VLOOKUP($A238,[3]Base!$A$3:$L$1000,3,FALSE)</f>
        <v>3655</v>
      </c>
      <c r="C238" s="127">
        <f>VLOOKUP($A238,[3]Base!$A$3:$L$1000,4,FALSE)</f>
        <v>1.00160037</v>
      </c>
      <c r="D238" s="127">
        <f>VLOOKUP($A238,[3]Base!$A$3:$L$1000,5,FALSE)</f>
        <v>0.16</v>
      </c>
      <c r="E238" s="127">
        <f>VLOOKUP($A238,[3]Base!$A$3:$L$1000,6,FALSE)</f>
        <v>1.0368529500000001</v>
      </c>
      <c r="F238" s="128">
        <f>VLOOKUP($A238,[3]Base!$A$3:$L$1000,8,FALSE)</f>
        <v>1.0615402899999999</v>
      </c>
      <c r="G238" s="129"/>
      <c r="H238" s="130"/>
    </row>
    <row r="239" spans="1:8" ht="15" customHeight="1" x14ac:dyDescent="0.2">
      <c r="A239" s="125">
        <v>41518</v>
      </c>
      <c r="B239" s="126">
        <f>VLOOKUP($A239,[3]Base!$A$3:$L$1000,3,FALSE)</f>
        <v>3664.87</v>
      </c>
      <c r="C239" s="127">
        <f>VLOOKUP($A239,[3]Base!$A$3:$L$1000,4,FALSE)</f>
        <v>1.0027004100000001</v>
      </c>
      <c r="D239" s="127">
        <f>VLOOKUP($A239,[3]Base!$A$3:$L$1000,5,FALSE)</f>
        <v>0.27</v>
      </c>
      <c r="E239" s="127">
        <f>VLOOKUP($A239,[3]Base!$A$3:$L$1000,6,FALSE)</f>
        <v>1.03965288</v>
      </c>
      <c r="F239" s="128">
        <f>VLOOKUP($A239,[3]Base!$A$3:$L$1000,8,FALSE)</f>
        <v>1.0593212000000001</v>
      </c>
      <c r="G239" s="129"/>
      <c r="H239" s="130"/>
    </row>
    <row r="240" spans="1:8" ht="15" customHeight="1" x14ac:dyDescent="0.2">
      <c r="A240" s="125">
        <v>41548</v>
      </c>
      <c r="B240" s="126">
        <f>VLOOKUP($A240,[3]Base!$A$3:$L$1000,3,FALSE)</f>
        <v>3682.46</v>
      </c>
      <c r="C240" s="127">
        <f>VLOOKUP($A240,[3]Base!$A$3:$L$1000,4,FALSE)</f>
        <v>1.00479962</v>
      </c>
      <c r="D240" s="127">
        <f>VLOOKUP($A240,[3]Base!$A$3:$L$1000,5,FALSE)</f>
        <v>0.48</v>
      </c>
      <c r="E240" s="127">
        <f>VLOOKUP($A240,[3]Base!$A$3:$L$1000,6,FALSE)</f>
        <v>1.04464282</v>
      </c>
      <c r="F240" s="128">
        <f>VLOOKUP($A240,[3]Base!$A$3:$L$1000,8,FALSE)</f>
        <v>1.0575308699999999</v>
      </c>
      <c r="G240" s="129"/>
      <c r="H240" s="130"/>
    </row>
    <row r="241" spans="1:21" ht="15" customHeight="1" x14ac:dyDescent="0.2">
      <c r="A241" s="125">
        <v>41579</v>
      </c>
      <c r="B241" s="126">
        <f>VLOOKUP($A241,[3]Base!$A$3:$L$1000,3,FALSE)</f>
        <v>3703.45</v>
      </c>
      <c r="C241" s="127">
        <f>VLOOKUP($A241,[3]Base!$A$3:$L$1000,4,FALSE)</f>
        <v>1.0056999900000001</v>
      </c>
      <c r="D241" s="127">
        <f>VLOOKUP($A241,[3]Base!$A$3:$L$1000,5,FALSE)</f>
        <v>0.56999999999999995</v>
      </c>
      <c r="E241" s="127">
        <f>VLOOKUP($A241,[3]Base!$A$3:$L$1000,6,FALSE)</f>
        <v>1.0505972699999999</v>
      </c>
      <c r="F241" s="128">
        <f>VLOOKUP($A241,[3]Base!$A$3:$L$1000,8,FALSE)</f>
        <v>1.05784748</v>
      </c>
      <c r="G241" s="129"/>
      <c r="H241" s="130"/>
    </row>
    <row r="242" spans="1:21" ht="15" customHeight="1" x14ac:dyDescent="0.2">
      <c r="A242" s="125">
        <v>41609</v>
      </c>
      <c r="B242" s="126">
        <f>VLOOKUP($A242,[3]Base!$A$3:$L$1000,3,FALSE)</f>
        <v>3731.23</v>
      </c>
      <c r="C242" s="127">
        <f>VLOOKUP($A242,[3]Base!$A$3:$L$1000,4,FALSE)</f>
        <v>1.00750111</v>
      </c>
      <c r="D242" s="127">
        <f>VLOOKUP($A242,[3]Base!$A$3:$L$1000,5,FALSE)</f>
        <v>0.75009999999999999</v>
      </c>
      <c r="E242" s="127">
        <f>VLOOKUP($A242,[3]Base!$A$3:$L$1000,6,FALSE)</f>
        <v>1.0584779200000001</v>
      </c>
      <c r="F242" s="128">
        <f>VLOOKUP($A242,[3]Base!$A$3:$L$1000,8,FALSE)</f>
        <v>1.05847793</v>
      </c>
      <c r="G242" s="129"/>
      <c r="H242" s="130"/>
    </row>
    <row r="243" spans="1:21" ht="15" customHeight="1" x14ac:dyDescent="0.2">
      <c r="A243" s="125">
        <v>41640</v>
      </c>
      <c r="B243" s="126">
        <f>VLOOKUP($A243,[3]Base!$A$3:$L$1000,3,FALSE)</f>
        <v>3756.23</v>
      </c>
      <c r="C243" s="127">
        <f>VLOOKUP($A243,[3]Base!$A$3:$L$1000,4,FALSE)</f>
        <v>1.0067002</v>
      </c>
      <c r="D243" s="127">
        <f>VLOOKUP($A243,[3]Base!$A$3:$L$1000,5,FALSE)</f>
        <v>0.67</v>
      </c>
      <c r="E243" s="127">
        <f>VLOOKUP($A243,[3]Base!$A$3:$L$1000,6,FALSE)</f>
        <v>1.0067002</v>
      </c>
      <c r="F243" s="128">
        <f>VLOOKUP($A243,[3]Base!$A$3:$L$1000,8,FALSE)</f>
        <v>1.0562749600000001</v>
      </c>
      <c r="G243" s="129"/>
      <c r="H243" s="130"/>
    </row>
    <row r="244" spans="1:21" ht="15" customHeight="1" x14ac:dyDescent="0.2">
      <c r="A244" s="125">
        <v>41671</v>
      </c>
      <c r="B244" s="126">
        <f>VLOOKUP($A244,[3]Base!$A$3:$L$1000,3,FALSE)</f>
        <v>3782.52</v>
      </c>
      <c r="C244" s="127">
        <f>VLOOKUP($A244,[3]Base!$A$3:$L$1000,4,FALSE)</f>
        <v>1.00699904</v>
      </c>
      <c r="D244" s="127">
        <f>VLOOKUP($A244,[3]Base!$A$3:$L$1000,5,FALSE)</f>
        <v>0.69989999999999997</v>
      </c>
      <c r="E244" s="127">
        <f>VLOOKUP($A244,[3]Base!$A$3:$L$1000,6,FALSE)</f>
        <v>1.0137461299999999</v>
      </c>
      <c r="F244" s="128">
        <f>VLOOKUP($A244,[3]Base!$A$3:$L$1000,8,FALSE)</f>
        <v>1.0564842400000001</v>
      </c>
      <c r="G244" s="129"/>
      <c r="H244" s="130"/>
    </row>
    <row r="245" spans="1:21" ht="15" customHeight="1" x14ac:dyDescent="0.2">
      <c r="A245" s="125">
        <v>41699</v>
      </c>
      <c r="B245" s="126">
        <f>VLOOKUP($A245,[3]Base!$A$3:$L$1000,3,FALSE)</f>
        <v>3810.13</v>
      </c>
      <c r="C245" s="127">
        <f>VLOOKUP($A245,[3]Base!$A$3:$L$1000,4,FALSE)</f>
        <v>1.0072993699999999</v>
      </c>
      <c r="D245" s="127">
        <f>VLOOKUP($A245,[3]Base!$A$3:$L$1000,5,FALSE)</f>
        <v>0.72989999999999999</v>
      </c>
      <c r="E245" s="127">
        <f>VLOOKUP($A245,[3]Base!$A$3:$L$1000,6,FALSE)</f>
        <v>1.02114584</v>
      </c>
      <c r="F245" s="128">
        <f>VLOOKUP($A245,[3]Base!$A$3:$L$1000,8,FALSE)</f>
        <v>1.0590077899999999</v>
      </c>
      <c r="G245" s="129"/>
      <c r="H245" s="130"/>
    </row>
    <row r="246" spans="1:21" ht="15" customHeight="1" x14ac:dyDescent="0.25">
      <c r="A246" s="125">
        <v>41730</v>
      </c>
      <c r="B246" s="126">
        <f>VLOOKUP($A246,[3]Base!$A$3:$L$1000,3,FALSE)</f>
        <v>3839.85</v>
      </c>
      <c r="C246" s="127">
        <f>VLOOKUP($A246,[3]Base!$A$3:$L$1000,4,FALSE)</f>
        <v>1.00780026</v>
      </c>
      <c r="D246" s="127">
        <f>VLOOKUP($A246,[3]Base!$A$3:$L$1000,5,FALSE)</f>
        <v>0.78</v>
      </c>
      <c r="E246" s="127">
        <f>VLOOKUP($A246,[3]Base!$A$3:$L$1000,6,FALSE)</f>
        <v>1.0291110400000001</v>
      </c>
      <c r="F246" s="128">
        <f>VLOOKUP($A246,[3]Base!$A$3:$L$1000,8,FALSE)</f>
        <v>1.0618525599999999</v>
      </c>
      <c r="G246" s="129"/>
      <c r="H246" s="130"/>
      <c r="J246" s="135"/>
      <c r="K246" s="135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</row>
    <row r="247" spans="1:21" ht="15" customHeight="1" x14ac:dyDescent="0.25">
      <c r="A247" s="125">
        <v>41760</v>
      </c>
      <c r="B247" s="126">
        <f>VLOOKUP($A247,[3]Base!$A$3:$L$1000,3,FALSE)</f>
        <v>3862.12</v>
      </c>
      <c r="C247" s="127">
        <f>VLOOKUP($A247,[3]Base!$A$3:$L$1000,4,FALSE)</f>
        <v>1.00579971</v>
      </c>
      <c r="D247" s="127">
        <f>VLOOKUP($A247,[3]Base!$A$3:$L$1000,5,FALSE)</f>
        <v>0.57999999999999996</v>
      </c>
      <c r="E247" s="127">
        <f>VLOOKUP($A247,[3]Base!$A$3:$L$1000,6,FALSE)</f>
        <v>1.03507959</v>
      </c>
      <c r="F247" s="128">
        <f>VLOOKUP($A247,[3]Base!$A$3:$L$1000,8,FALSE)</f>
        <v>1.0631219300000001</v>
      </c>
      <c r="G247" s="129"/>
      <c r="H247" s="130"/>
      <c r="J247" s="136"/>
      <c r="K247" s="136"/>
    </row>
    <row r="248" spans="1:21" ht="15" customHeight="1" x14ac:dyDescent="0.2">
      <c r="A248" s="125">
        <v>41791</v>
      </c>
      <c r="B248" s="126">
        <f>VLOOKUP($A248,[3]Base!$A$3:$L$1000,3,FALSE)</f>
        <v>3880.27</v>
      </c>
      <c r="C248" s="127">
        <f>VLOOKUP($A248,[3]Base!$A$3:$L$1000,4,FALSE)</f>
        <v>1.0046994899999999</v>
      </c>
      <c r="D248" s="127">
        <f>VLOOKUP($A248,[3]Base!$A$3:$L$1000,5,FALSE)</f>
        <v>0.46989999999999998</v>
      </c>
      <c r="E248" s="127">
        <f>VLOOKUP($A248,[3]Base!$A$3:$L$1000,6,FALSE)</f>
        <v>1.0399439399999999</v>
      </c>
      <c r="F248" s="128">
        <f>VLOOKUP($A248,[3]Base!$A$3:$L$1000,8,FALSE)</f>
        <v>1.0640759399999999</v>
      </c>
      <c r="G248" s="129"/>
      <c r="H248" s="130"/>
      <c r="J248" s="137"/>
      <c r="K248" s="137"/>
    </row>
    <row r="249" spans="1:21" ht="15" customHeight="1" x14ac:dyDescent="0.2">
      <c r="A249" s="125">
        <v>41821</v>
      </c>
      <c r="B249" s="126">
        <f>VLOOKUP($A249,[3]Base!$A$3:$L$1000,3,FALSE)</f>
        <v>3886.87</v>
      </c>
      <c r="C249" s="127">
        <f>VLOOKUP($A249,[3]Base!$A$3:$L$1000,4,FALSE)</f>
        <v>1.0017009100000001</v>
      </c>
      <c r="D249" s="127">
        <f>VLOOKUP($A249,[3]Base!$A$3:$L$1000,5,FALSE)</f>
        <v>0.1701</v>
      </c>
      <c r="E249" s="127">
        <f>VLOOKUP($A249,[3]Base!$A$3:$L$1000,6,FALSE)</f>
        <v>1.0417127900000001</v>
      </c>
      <c r="F249" s="128">
        <f>VLOOKUP($A249,[3]Base!$A$3:$L$1000,8,FALSE)</f>
        <v>1.0651410100000001</v>
      </c>
      <c r="G249" s="129"/>
      <c r="H249" s="130"/>
      <c r="J249" s="137"/>
      <c r="K249" s="137"/>
    </row>
    <row r="250" spans="1:21" ht="15" customHeight="1" x14ac:dyDescent="0.2">
      <c r="A250" s="125">
        <v>41852</v>
      </c>
      <c r="B250" s="126">
        <f>VLOOKUP($A250,[3]Base!$A$3:$L$1000,3,FALSE)</f>
        <v>3892.31</v>
      </c>
      <c r="C250" s="127">
        <f>VLOOKUP($A250,[3]Base!$A$3:$L$1000,4,FALSE)</f>
        <v>1.00139958</v>
      </c>
      <c r="D250" s="127">
        <f>VLOOKUP($A250,[3]Base!$A$3:$L$1000,5,FALSE)</f>
        <v>0.14000000000000001</v>
      </c>
      <c r="E250" s="127">
        <f>VLOOKUP($A250,[3]Base!$A$3:$L$1000,6,FALSE)</f>
        <v>1.04317075</v>
      </c>
      <c r="F250" s="128">
        <f>VLOOKUP($A250,[3]Base!$A$3:$L$1000,8,FALSE)</f>
        <v>1.0649274799999999</v>
      </c>
      <c r="G250" s="129"/>
      <c r="H250" s="130"/>
      <c r="J250" s="137"/>
      <c r="K250" s="137"/>
    </row>
    <row r="251" spans="1:21" ht="15" customHeight="1" x14ac:dyDescent="0.2">
      <c r="A251" s="125">
        <v>41883</v>
      </c>
      <c r="B251" s="126">
        <f>VLOOKUP($A251,[3]Base!$A$3:$L$1000,3,FALSE)</f>
        <v>3907.49</v>
      </c>
      <c r="C251" s="127">
        <f>VLOOKUP($A251,[3]Base!$A$3:$L$1000,4,FALSE)</f>
        <v>1.0039</v>
      </c>
      <c r="D251" s="127">
        <f>VLOOKUP($A251,[3]Base!$A$3:$L$1000,5,FALSE)</f>
        <v>0.39</v>
      </c>
      <c r="E251" s="127">
        <f>VLOOKUP($A251,[3]Base!$A$3:$L$1000,6,FALSE)</f>
        <v>1.04723912</v>
      </c>
      <c r="F251" s="128">
        <f>VLOOKUP($A251,[3]Base!$A$3:$L$1000,8,FALSE)</f>
        <v>1.0662015199999999</v>
      </c>
      <c r="G251" s="129"/>
      <c r="H251" s="130"/>
      <c r="J251" s="137"/>
      <c r="K251" s="137"/>
    </row>
    <row r="252" spans="1:21" ht="15" customHeight="1" x14ac:dyDescent="0.2">
      <c r="A252" s="125">
        <v>41913</v>
      </c>
      <c r="B252" s="126">
        <f>VLOOKUP($A252,[3]Base!$A$3:$L$1000,3,FALSE)</f>
        <v>3926.25</v>
      </c>
      <c r="C252" s="127">
        <f>VLOOKUP($A252,[3]Base!$A$3:$L$1000,4,FALSE)</f>
        <v>1.00480104</v>
      </c>
      <c r="D252" s="127">
        <f>VLOOKUP($A252,[3]Base!$A$3:$L$1000,5,FALSE)</f>
        <v>0.48010000000000003</v>
      </c>
      <c r="E252" s="127">
        <f>VLOOKUP($A252,[3]Base!$A$3:$L$1000,6,FALSE)</f>
        <v>1.0522669600000001</v>
      </c>
      <c r="F252" s="128">
        <f>VLOOKUP($A252,[3]Base!$A$3:$L$1000,8,FALSE)</f>
        <v>1.0662030199999999</v>
      </c>
      <c r="G252" s="129"/>
      <c r="H252" s="130"/>
      <c r="J252" s="137"/>
      <c r="K252" s="137"/>
    </row>
    <row r="253" spans="1:21" ht="15" customHeight="1" x14ac:dyDescent="0.2">
      <c r="A253" s="125">
        <v>41944</v>
      </c>
      <c r="B253" s="126">
        <f>VLOOKUP($A253,[3]Base!$A$3:$L$1000,3,FALSE)</f>
        <v>3941.17</v>
      </c>
      <c r="C253" s="127">
        <f>VLOOKUP($A253,[3]Base!$A$3:$L$1000,4,FALSE)</f>
        <v>1.0038000600000001</v>
      </c>
      <c r="D253" s="127">
        <f>VLOOKUP($A253,[3]Base!$A$3:$L$1000,5,FALSE)</f>
        <v>0.38</v>
      </c>
      <c r="E253" s="127">
        <f>VLOOKUP($A253,[3]Base!$A$3:$L$1000,6,FALSE)</f>
        <v>1.0562656399999999</v>
      </c>
      <c r="F253" s="128">
        <f>VLOOKUP($A253,[3]Base!$A$3:$L$1000,8,FALSE)</f>
        <v>1.06418879</v>
      </c>
      <c r="G253" s="129"/>
      <c r="H253" s="130"/>
      <c r="J253" s="137"/>
      <c r="K253" s="137"/>
    </row>
    <row r="254" spans="1:21" ht="15" customHeight="1" x14ac:dyDescent="0.2">
      <c r="A254" s="125">
        <v>41974</v>
      </c>
      <c r="B254" s="126">
        <f>VLOOKUP($A254,[3]Base!$A$3:$L$1000,3,FALSE)</f>
        <v>3972.31</v>
      </c>
      <c r="C254" s="127">
        <f>VLOOKUP($A254,[3]Base!$A$3:$L$1000,4,FALSE)</f>
        <v>1.00790121</v>
      </c>
      <c r="D254" s="127">
        <f>VLOOKUP($A254,[3]Base!$A$3:$L$1000,5,FALSE)</f>
        <v>0.79010000000000002</v>
      </c>
      <c r="E254" s="127">
        <f>VLOOKUP($A254,[3]Base!$A$3:$L$1000,6,FALSE)</f>
        <v>1.0646114200000001</v>
      </c>
      <c r="F254" s="128">
        <f>VLOOKUP($A254,[3]Base!$A$3:$L$1000,8,FALSE)</f>
        <v>1.0646114099999999</v>
      </c>
      <c r="G254" s="129"/>
      <c r="H254" s="130"/>
      <c r="I254" s="138" t="s">
        <v>16</v>
      </c>
      <c r="J254" s="137"/>
      <c r="K254" s="137"/>
    </row>
    <row r="255" spans="1:21" ht="15" customHeight="1" x14ac:dyDescent="0.2">
      <c r="A255" s="125">
        <v>42005</v>
      </c>
      <c r="B255" s="126">
        <f>VLOOKUP($A255,[3]Base!$A$3:$L$1000,3,FALSE)</f>
        <v>4007.66</v>
      </c>
      <c r="C255" s="127">
        <f>VLOOKUP($A255,[3]Base!$A$3:$L$1000,4,FALSE)</f>
        <v>1.0088991</v>
      </c>
      <c r="D255" s="127">
        <f>VLOOKUP($A255,[3]Base!$A$3:$L$1000,5,FALSE)</f>
        <v>0.88990000000000002</v>
      </c>
      <c r="E255" s="127">
        <f>VLOOKUP($A255,[3]Base!$A$3:$L$1000,6,FALSE)</f>
        <v>1.0088991</v>
      </c>
      <c r="F255" s="128">
        <f>VLOOKUP($A255,[3]Base!$A$3:$L$1000,8,FALSE)</f>
        <v>1.0669367999999999</v>
      </c>
      <c r="G255" s="129"/>
      <c r="H255" s="130"/>
      <c r="I255" s="138">
        <f>[2]MENSAIS!$J543</f>
        <v>0</v>
      </c>
      <c r="J255" s="137"/>
      <c r="K255" s="137"/>
    </row>
    <row r="256" spans="1:21" ht="15" customHeight="1" x14ac:dyDescent="0.2">
      <c r="A256" s="125">
        <v>42036</v>
      </c>
      <c r="B256" s="126">
        <f>VLOOKUP($A256,[3]Base!$A$3:$L$1000,3,FALSE)</f>
        <v>4060.96</v>
      </c>
      <c r="C256" s="127">
        <f>VLOOKUP($A256,[3]Base!$A$3:$L$1000,4,FALSE)</f>
        <v>1.0132995300000001</v>
      </c>
      <c r="D256" s="127">
        <f>VLOOKUP($A256,[3]Base!$A$3:$L$1000,5,FALSE)</f>
        <v>1.33</v>
      </c>
      <c r="E256" s="127">
        <f>VLOOKUP($A256,[3]Base!$A$3:$L$1000,6,FALSE)</f>
        <v>1.02231698</v>
      </c>
      <c r="F256" s="128">
        <f>VLOOKUP($A256,[3]Base!$A$3:$L$1000,8,FALSE)</f>
        <v>1.0736123</v>
      </c>
      <c r="G256" s="129"/>
      <c r="H256" s="130"/>
      <c r="I256" s="138">
        <f>[2]MENSAIS!$J544</f>
        <v>0</v>
      </c>
      <c r="J256" s="137"/>
      <c r="K256" s="137"/>
    </row>
    <row r="257" spans="1:11" ht="15" customHeight="1" x14ac:dyDescent="0.2">
      <c r="A257" s="125">
        <v>42064</v>
      </c>
      <c r="B257" s="126">
        <f>VLOOKUP($A257,[3]Base!$A$3:$L$1000,3,FALSE)</f>
        <v>4111.32</v>
      </c>
      <c r="C257" s="127">
        <f>VLOOKUP($A257,[3]Base!$A$3:$L$1000,4,FALSE)</f>
        <v>1.01240101</v>
      </c>
      <c r="D257" s="127">
        <f>VLOOKUP($A257,[3]Base!$A$3:$L$1000,5,FALSE)</f>
        <v>1.2401</v>
      </c>
      <c r="E257" s="127">
        <f>VLOOKUP($A257,[3]Base!$A$3:$L$1000,6,FALSE)</f>
        <v>1.0349947399999999</v>
      </c>
      <c r="F257" s="128">
        <f>VLOOKUP($A257,[3]Base!$A$3:$L$1000,8,FALSE)</f>
        <v>1.0790497999999999</v>
      </c>
      <c r="G257" s="129"/>
      <c r="H257" s="130"/>
      <c r="I257" s="138">
        <f>[2]MENSAIS!$J545</f>
        <v>0</v>
      </c>
      <c r="J257" s="137"/>
      <c r="K257" s="137"/>
    </row>
    <row r="258" spans="1:11" ht="15" customHeight="1" x14ac:dyDescent="0.2">
      <c r="A258" s="125">
        <v>42095</v>
      </c>
      <c r="B258" s="126">
        <f>VLOOKUP($A258,[3]Base!$A$3:$L$1000,3,FALSE)</f>
        <v>4155.3100000000004</v>
      </c>
      <c r="C258" s="127">
        <f>VLOOKUP($A258,[3]Base!$A$3:$L$1000,4,FALSE)</f>
        <v>1.01069973</v>
      </c>
      <c r="D258" s="127">
        <f>VLOOKUP($A258,[3]Base!$A$3:$L$1000,5,FALSE)</f>
        <v>1.07</v>
      </c>
      <c r="E258" s="127">
        <f>VLOOKUP($A258,[3]Base!$A$3:$L$1000,6,FALSE)</f>
        <v>1.0460689000000001</v>
      </c>
      <c r="F258" s="128">
        <f>VLOOKUP($A258,[3]Base!$A$3:$L$1000,8,FALSE)</f>
        <v>1.0821542500000001</v>
      </c>
      <c r="G258" s="129"/>
      <c r="H258" s="130"/>
      <c r="I258" s="138">
        <f>[2]MENSAIS!$J546</f>
        <v>0</v>
      </c>
      <c r="J258" s="137"/>
      <c r="K258" s="137"/>
    </row>
    <row r="259" spans="1:11" ht="15" customHeight="1" x14ac:dyDescent="0.2">
      <c r="A259" s="125">
        <v>42125</v>
      </c>
      <c r="B259" s="126">
        <f>VLOOKUP($A259,[3]Base!$A$3:$L$1000,3,FALSE)</f>
        <v>4180.24</v>
      </c>
      <c r="C259" s="127">
        <f>VLOOKUP($A259,[3]Base!$A$3:$L$1000,4,FALSE)</f>
        <v>1.0059995500000001</v>
      </c>
      <c r="D259" s="127">
        <f>VLOOKUP($A259,[3]Base!$A$3:$L$1000,5,FALSE)</f>
        <v>0.6</v>
      </c>
      <c r="E259" s="127">
        <f>VLOOKUP($A259,[3]Base!$A$3:$L$1000,6,FALSE)</f>
        <v>1.0523448399999999</v>
      </c>
      <c r="F259" s="128">
        <f>VLOOKUP($A259,[3]Base!$A$3:$L$1000,8,FALSE)</f>
        <v>1.0823692600000001</v>
      </c>
      <c r="G259" s="129"/>
      <c r="H259" s="130"/>
      <c r="I259" s="138">
        <f>[2]MENSAIS!$J547</f>
        <v>0</v>
      </c>
      <c r="J259" s="137"/>
      <c r="K259" s="137"/>
    </row>
    <row r="260" spans="1:11" ht="15" customHeight="1" x14ac:dyDescent="0.2">
      <c r="A260" s="125">
        <v>42156</v>
      </c>
      <c r="B260" s="126">
        <f>VLOOKUP($A260,[3]Base!$A$3:$L$1000,3,FALSE)</f>
        <v>4221.62</v>
      </c>
      <c r="C260" s="127">
        <f>VLOOKUP($A260,[3]Base!$A$3:$L$1000,4,FALSE)</f>
        <v>1.00989895</v>
      </c>
      <c r="D260" s="127">
        <f>VLOOKUP($A260,[3]Base!$A$3:$L$1000,5,FALSE)</f>
        <v>0.9899</v>
      </c>
      <c r="E260" s="127">
        <f>VLOOKUP($A260,[3]Base!$A$3:$L$1000,6,FALSE)</f>
        <v>1.0627619500000001</v>
      </c>
      <c r="F260" s="128">
        <f>VLOOKUP($A260,[3]Base!$A$3:$L$1000,8,FALSE)</f>
        <v>1.08797068</v>
      </c>
      <c r="G260" s="129"/>
      <c r="H260" s="130"/>
      <c r="I260" s="138">
        <f>[2]MENSAIS!$J548</f>
        <v>0</v>
      </c>
    </row>
    <row r="261" spans="1:11" ht="15" customHeight="1" x14ac:dyDescent="0.2">
      <c r="A261" s="125">
        <v>42186</v>
      </c>
      <c r="B261" s="126">
        <f>VLOOKUP($A261,[3]Base!$A$3:$L$1000,3,FALSE)</f>
        <v>4246.53</v>
      </c>
      <c r="C261" s="127">
        <f>VLOOKUP($A261,[3]Base!$A$3:$L$1000,4,FALSE)</f>
        <v>1.00590058</v>
      </c>
      <c r="D261" s="127">
        <f>VLOOKUP($A261,[3]Base!$A$3:$L$1000,5,FALSE)</f>
        <v>0.59009999999999996</v>
      </c>
      <c r="E261" s="127">
        <f>VLOOKUP($A261,[3]Base!$A$3:$L$1000,6,FALSE)</f>
        <v>1.0690328600000001</v>
      </c>
      <c r="F261" s="128">
        <f>VLOOKUP($A261,[3]Base!$A$3:$L$1000,8,FALSE)</f>
        <v>1.0925320300000001</v>
      </c>
      <c r="G261" s="129"/>
      <c r="H261" s="130"/>
      <c r="I261" s="138">
        <f>[2]MENSAIS!$J549</f>
        <v>0</v>
      </c>
    </row>
    <row r="262" spans="1:11" ht="15" customHeight="1" x14ac:dyDescent="0.2">
      <c r="A262" s="125">
        <v>42217</v>
      </c>
      <c r="B262" s="126">
        <f>VLOOKUP($A262,[3]Base!$A$3:$L$1000,3,FALSE)</f>
        <v>4264.79</v>
      </c>
      <c r="C262" s="127">
        <f>VLOOKUP($A262,[3]Base!$A$3:$L$1000,4,FALSE)</f>
        <v>1.0042999800000001</v>
      </c>
      <c r="D262" s="127">
        <f>VLOOKUP($A262,[3]Base!$A$3:$L$1000,5,FALSE)</f>
        <v>0.43</v>
      </c>
      <c r="E262" s="127">
        <f>VLOOKUP($A262,[3]Base!$A$3:$L$1000,6,FALSE)</f>
        <v>1.07362968</v>
      </c>
      <c r="F262" s="128">
        <f>VLOOKUP($A262,[3]Base!$A$3:$L$1000,8,FALSE)</f>
        <v>1.0956963900000001</v>
      </c>
      <c r="G262" s="129"/>
      <c r="H262" s="130"/>
      <c r="I262" s="138">
        <f>[2]MENSAIS!$J550</f>
        <v>0</v>
      </c>
    </row>
    <row r="263" spans="1:11" ht="15" customHeight="1" x14ac:dyDescent="0.2">
      <c r="A263" s="125">
        <v>42248</v>
      </c>
      <c r="B263" s="126">
        <f>VLOOKUP($A263,[3]Base!$A$3:$L$1000,3,FALSE)</f>
        <v>4281.42</v>
      </c>
      <c r="C263" s="127">
        <f>VLOOKUP($A263,[3]Base!$A$3:$L$1000,4,FALSE)</f>
        <v>1.0038993700000001</v>
      </c>
      <c r="D263" s="127">
        <f>VLOOKUP($A263,[3]Base!$A$3:$L$1000,5,FALSE)</f>
        <v>0.38990000000000002</v>
      </c>
      <c r="E263" s="127">
        <f>VLOOKUP($A263,[3]Base!$A$3:$L$1000,6,FALSE)</f>
        <v>1.07781616</v>
      </c>
      <c r="F263" s="128">
        <f>VLOOKUP($A263,[3]Base!$A$3:$L$1000,8,FALSE)</f>
        <v>1.0956957000000001</v>
      </c>
      <c r="G263" s="129"/>
      <c r="H263" s="130"/>
      <c r="I263" s="138">
        <f>[2]MENSAIS!$J551</f>
        <v>0</v>
      </c>
    </row>
    <row r="264" spans="1:11" ht="15" customHeight="1" x14ac:dyDescent="0.2">
      <c r="A264" s="125">
        <v>42278</v>
      </c>
      <c r="B264" s="126">
        <f>VLOOKUP($A264,[3]Base!$A$3:$L$1000,3,FALSE)</f>
        <v>4309.68</v>
      </c>
      <c r="C264" s="127">
        <f>VLOOKUP($A264,[3]Base!$A$3:$L$1000,4,FALSE)</f>
        <v>1.00660061</v>
      </c>
      <c r="D264" s="127">
        <f>VLOOKUP($A264,[3]Base!$A$3:$L$1000,5,FALSE)</f>
        <v>0.66010000000000002</v>
      </c>
      <c r="E264" s="127">
        <f>VLOOKUP($A264,[3]Base!$A$3:$L$1000,6,FALSE)</f>
        <v>1.0849304</v>
      </c>
      <c r="F264" s="128">
        <f>VLOOKUP($A264,[3]Base!$A$3:$L$1000,8,FALSE)</f>
        <v>1.0976580600000001</v>
      </c>
      <c r="G264" s="129"/>
      <c r="H264" s="130"/>
      <c r="I264" s="138">
        <f>[2]MENSAIS!$J552</f>
        <v>0</v>
      </c>
    </row>
    <row r="265" spans="1:11" ht="15" customHeight="1" x14ac:dyDescent="0.2">
      <c r="A265" s="125">
        <v>42309</v>
      </c>
      <c r="B265" s="126">
        <f>VLOOKUP($A265,[3]Base!$A$3:$L$1000,3,FALSE)</f>
        <v>4346.3100000000004</v>
      </c>
      <c r="C265" s="127">
        <f>VLOOKUP($A265,[3]Base!$A$3:$L$1000,4,FALSE)</f>
        <v>1.0084994700000001</v>
      </c>
      <c r="D265" s="127">
        <f>VLOOKUP($A265,[3]Base!$A$3:$L$1000,5,FALSE)</f>
        <v>0.84989999999999999</v>
      </c>
      <c r="E265" s="127">
        <f>VLOOKUP($A265,[3]Base!$A$3:$L$1000,6,FALSE)</f>
        <v>1.0941517300000001</v>
      </c>
      <c r="F265" s="128">
        <f>VLOOKUP($A265,[3]Base!$A$3:$L$1000,8,FALSE)</f>
        <v>1.1027968800000001</v>
      </c>
      <c r="G265" s="129"/>
      <c r="H265" s="130"/>
      <c r="I265" s="138">
        <f>[2]MENSAIS!$J553</f>
        <v>0</v>
      </c>
    </row>
    <row r="266" spans="1:11" ht="15" customHeight="1" x14ac:dyDescent="0.2">
      <c r="A266" s="125">
        <v>42339</v>
      </c>
      <c r="B266" s="126">
        <f>VLOOKUP($A266,[3]Base!$A$3:$L$1000,3,FALSE)</f>
        <v>4397.6000000000004</v>
      </c>
      <c r="C266" s="127">
        <f>VLOOKUP($A266,[3]Base!$A$3:$L$1000,4,FALSE)</f>
        <v>1.01180081</v>
      </c>
      <c r="D266" s="127">
        <f>VLOOKUP($A266,[3]Base!$A$3:$L$1000,5,FALSE)</f>
        <v>1.1800999999999999</v>
      </c>
      <c r="E266" s="127">
        <f>VLOOKUP($A266,[3]Base!$A$3:$L$1000,6,FALSE)</f>
        <v>1.10706361</v>
      </c>
      <c r="F266" s="128">
        <f>VLOOKUP($A266,[3]Base!$A$3:$L$1000,8,FALSE)</f>
        <v>1.1070636300000001</v>
      </c>
      <c r="G266" s="129"/>
      <c r="H266" s="130"/>
      <c r="I266" s="138">
        <f>[2]MENSAIS!$J554</f>
        <v>0</v>
      </c>
    </row>
    <row r="267" spans="1:11" ht="15" customHeight="1" x14ac:dyDescent="0.2">
      <c r="A267" s="125">
        <v>42370</v>
      </c>
      <c r="B267" s="126">
        <f>VLOOKUP($A267,[3]Base!$A$3:$L$1000,3,FALSE)</f>
        <v>4438.0600000000004</v>
      </c>
      <c r="C267" s="127">
        <f>VLOOKUP($A267,[3]Base!$A$3:$L$1000,4,FALSE)</f>
        <v>1.0092004699999999</v>
      </c>
      <c r="D267" s="127">
        <f>VLOOKUP($A267,[3]Base!$A$3:$L$1000,5,FALSE)</f>
        <v>0.92</v>
      </c>
      <c r="E267" s="127">
        <f>VLOOKUP($A267,[3]Base!$A$3:$L$1000,6,FALSE)</f>
        <v>1.0092004699999999</v>
      </c>
      <c r="F267" s="128">
        <f>VLOOKUP($A267,[3]Base!$A$3:$L$1000,8,FALSE)</f>
        <v>1.10739432</v>
      </c>
      <c r="G267" s="129"/>
      <c r="H267" s="130"/>
      <c r="I267" s="138">
        <f>[2]MENSAIS!$J555</f>
        <v>0</v>
      </c>
    </row>
    <row r="268" spans="1:11" ht="15" customHeight="1" x14ac:dyDescent="0.2">
      <c r="A268" s="125">
        <v>42401</v>
      </c>
      <c r="B268" s="126">
        <f>VLOOKUP($A268,[3]Base!$A$3:$L$1000,3,FALSE)</f>
        <v>4501.08</v>
      </c>
      <c r="C268" s="127">
        <f>VLOOKUP($A268,[3]Base!$A$3:$L$1000,4,FALSE)</f>
        <v>1.0141998999999999</v>
      </c>
      <c r="D268" s="127">
        <f>VLOOKUP($A268,[3]Base!$A$3:$L$1000,5,FALSE)</f>
        <v>1.42</v>
      </c>
      <c r="E268" s="127">
        <f>VLOOKUP($A268,[3]Base!$A$3:$L$1000,6,FALSE)</f>
        <v>1.0235310200000001</v>
      </c>
      <c r="F268" s="128">
        <f>VLOOKUP($A268,[3]Base!$A$3:$L$1000,8,FALSE)</f>
        <v>1.1083783</v>
      </c>
      <c r="G268" s="129"/>
      <c r="H268" s="130"/>
      <c r="I268" s="138">
        <f>[2]MENSAIS!$J556</f>
        <v>0</v>
      </c>
    </row>
    <row r="269" spans="1:11" ht="15" customHeight="1" x14ac:dyDescent="0.2">
      <c r="A269" s="125">
        <v>42430</v>
      </c>
      <c r="B269" s="126">
        <f>VLOOKUP($A269,[3]Base!$A$3:$L$1000,3,FALSE)</f>
        <v>4520.43</v>
      </c>
      <c r="C269" s="127">
        <f>VLOOKUP($A269,[3]Base!$A$3:$L$1000,4,FALSE)</f>
        <v>1.00429897</v>
      </c>
      <c r="D269" s="127">
        <f>VLOOKUP($A269,[3]Base!$A$3:$L$1000,5,FALSE)</f>
        <v>0.4299</v>
      </c>
      <c r="E269" s="127">
        <f>VLOOKUP($A269,[3]Base!$A$3:$L$1000,6,FALSE)</f>
        <v>1.0279311499999999</v>
      </c>
      <c r="F269" s="128">
        <f>VLOOKUP($A269,[3]Base!$A$3:$L$1000,8,FALSE)</f>
        <v>1.09950817</v>
      </c>
      <c r="G269" s="129"/>
      <c r="H269" s="130"/>
      <c r="I269" s="138">
        <f>[2]MENSAIS!$J557</f>
        <v>0</v>
      </c>
    </row>
    <row r="270" spans="1:11" ht="15" customHeight="1" x14ac:dyDescent="0.2">
      <c r="A270" s="125">
        <v>42461</v>
      </c>
      <c r="B270" s="126">
        <f>VLOOKUP($A270,[3]Base!$A$3:$L$1000,3,FALSE)</f>
        <v>4543.4799999999996</v>
      </c>
      <c r="C270" s="127">
        <f>VLOOKUP($A270,[3]Base!$A$3:$L$1000,4,FALSE)</f>
        <v>1.00509907</v>
      </c>
      <c r="D270" s="127">
        <f>VLOOKUP($A270,[3]Base!$A$3:$L$1000,5,FALSE)</f>
        <v>0.50990000000000002</v>
      </c>
      <c r="E270" s="127">
        <f>VLOOKUP($A270,[3]Base!$A$3:$L$1000,6,FALSE)</f>
        <v>1.0331726400000001</v>
      </c>
      <c r="F270" s="128">
        <f>VLOOKUP($A270,[3]Base!$A$3:$L$1000,8,FALSE)</f>
        <v>1.0934153900000001</v>
      </c>
      <c r="G270" s="129"/>
      <c r="H270" s="130"/>
      <c r="I270" s="138">
        <f>[2]MENSAIS!$J558</f>
        <v>0</v>
      </c>
    </row>
    <row r="271" spans="1:11" ht="15" customHeight="1" x14ac:dyDescent="0.2">
      <c r="A271" s="125">
        <v>42491</v>
      </c>
      <c r="B271" s="126">
        <f>VLOOKUP($A271,[3]Base!$A$3:$L$1000,3,FALSE)</f>
        <v>4582.55</v>
      </c>
      <c r="C271" s="127">
        <f>VLOOKUP($A271,[3]Base!$A$3:$L$1000,4,FALSE)</f>
        <v>1.0085991400000001</v>
      </c>
      <c r="D271" s="127">
        <f>VLOOKUP($A271,[3]Base!$A$3:$L$1000,5,FALSE)</f>
        <v>0.8599</v>
      </c>
      <c r="E271" s="127">
        <f>VLOOKUP($A271,[3]Base!$A$3:$L$1000,6,FALSE)</f>
        <v>1.04205704</v>
      </c>
      <c r="F271" s="128">
        <f>VLOOKUP($A271,[3]Base!$A$3:$L$1000,8,FALSE)</f>
        <v>1.0962408699999999</v>
      </c>
      <c r="G271" s="129"/>
      <c r="H271" s="130"/>
      <c r="I271" s="138">
        <f>[2]MENSAIS!$J559</f>
        <v>0</v>
      </c>
    </row>
    <row r="272" spans="1:11" ht="15" customHeight="1" x14ac:dyDescent="0.2">
      <c r="A272" s="125">
        <v>42522</v>
      </c>
      <c r="B272" s="126">
        <f>VLOOKUP($A272,[3]Base!$A$3:$L$1000,3,FALSE)</f>
        <v>4600.88</v>
      </c>
      <c r="C272" s="127">
        <f>VLOOKUP($A272,[3]Base!$A$3:$L$1000,4,FALSE)</f>
        <v>1.00399996</v>
      </c>
      <c r="D272" s="127">
        <f>VLOOKUP($A272,[3]Base!$A$3:$L$1000,5,FALSE)</f>
        <v>0.4</v>
      </c>
      <c r="E272" s="127">
        <f>VLOOKUP($A272,[3]Base!$A$3:$L$1000,6,FALSE)</f>
        <v>1.0462252299999999</v>
      </c>
      <c r="F272" s="128">
        <f>VLOOKUP($A272,[3]Base!$A$3:$L$1000,8,FALSE)</f>
        <v>1.0898375499999999</v>
      </c>
      <c r="G272" s="129"/>
      <c r="H272" s="130"/>
      <c r="I272" s="138">
        <f>[2]MENSAIS!$J560</f>
        <v>0</v>
      </c>
    </row>
    <row r="273" spans="1:9" ht="15" customHeight="1" x14ac:dyDescent="0.2">
      <c r="A273" s="125">
        <v>42552</v>
      </c>
      <c r="B273" s="126">
        <f>VLOOKUP($A273,[3]Base!$A$3:$L$1000,3,FALSE)</f>
        <v>4625.72</v>
      </c>
      <c r="C273" s="127">
        <f>VLOOKUP($A273,[3]Base!$A$3:$L$1000,4,FALSE)</f>
        <v>1.0053989699999999</v>
      </c>
      <c r="D273" s="127">
        <f>VLOOKUP($A273,[3]Base!$A$3:$L$1000,5,FALSE)</f>
        <v>0.53990000000000005</v>
      </c>
      <c r="E273" s="127">
        <f>VLOOKUP($A273,[3]Base!$A$3:$L$1000,6,FALSE)</f>
        <v>1.05187377</v>
      </c>
      <c r="F273" s="128">
        <f>VLOOKUP($A273,[3]Base!$A$3:$L$1000,8,FALSE)</f>
        <v>1.0892940799999999</v>
      </c>
      <c r="G273" s="129"/>
      <c r="H273" s="130"/>
      <c r="I273" s="138">
        <f>[2]MENSAIS!$J561</f>
        <v>0</v>
      </c>
    </row>
    <row r="274" spans="1:9" ht="15" customHeight="1" x14ac:dyDescent="0.2">
      <c r="A274" s="125">
        <v>42583</v>
      </c>
      <c r="B274" s="126">
        <f>VLOOKUP($A274,[3]Base!$A$3:$L$1000,3,FALSE)</f>
        <v>4646.54</v>
      </c>
      <c r="C274" s="127">
        <f>VLOOKUP($A274,[3]Base!$A$3:$L$1000,4,FALSE)</f>
        <v>1.0045009199999999</v>
      </c>
      <c r="D274" s="127">
        <f>VLOOKUP($A274,[3]Base!$A$3:$L$1000,5,FALSE)</f>
        <v>0.4501</v>
      </c>
      <c r="E274" s="127">
        <f>VLOOKUP($A274,[3]Base!$A$3:$L$1000,6,FALSE)</f>
        <v>1.0566081700000001</v>
      </c>
      <c r="F274" s="128">
        <f>VLOOKUP($A274,[3]Base!$A$3:$L$1000,8,FALSE)</f>
        <v>1.0895120199999999</v>
      </c>
      <c r="G274" s="129"/>
      <c r="H274" s="130"/>
      <c r="I274" s="138">
        <f>[2]MENSAIS!$J562</f>
        <v>0</v>
      </c>
    </row>
    <row r="275" spans="1:9" ht="15" customHeight="1" x14ac:dyDescent="0.2">
      <c r="A275" s="125">
        <v>42614</v>
      </c>
      <c r="B275" s="126">
        <f>VLOOKUP($A275,[3]Base!$A$3:$L$1000,3,FALSE)</f>
        <v>4657.2299999999996</v>
      </c>
      <c r="C275" s="127">
        <f>VLOOKUP($A275,[3]Base!$A$3:$L$1000,4,FALSE)</f>
        <v>1.0023006400000001</v>
      </c>
      <c r="D275" s="127">
        <f>VLOOKUP($A275,[3]Base!$A$3:$L$1000,5,FALSE)</f>
        <v>0.2301</v>
      </c>
      <c r="E275" s="127">
        <f>VLOOKUP($A275,[3]Base!$A$3:$L$1000,6,FALSE)</f>
        <v>1.05903905</v>
      </c>
      <c r="F275" s="128">
        <f>VLOOKUP($A275,[3]Base!$A$3:$L$1000,8,FALSE)</f>
        <v>1.0877769500000001</v>
      </c>
      <c r="G275" s="129"/>
      <c r="H275" s="130"/>
      <c r="I275" s="138">
        <f>[2]MENSAIS!$J563</f>
        <v>0</v>
      </c>
    </row>
    <row r="276" spans="1:9" ht="15" customHeight="1" x14ac:dyDescent="0.2">
      <c r="A276" s="125">
        <v>42644</v>
      </c>
      <c r="B276" s="126">
        <f>VLOOKUP($A276,[3]Base!$A$3:$L$1000,3,FALSE)</f>
        <v>4666.08</v>
      </c>
      <c r="C276" s="127">
        <f>VLOOKUP($A276,[3]Base!$A$3:$L$1000,4,FALSE)</f>
        <v>1.0019002699999999</v>
      </c>
      <c r="D276" s="127">
        <f>VLOOKUP($A276,[3]Base!$A$3:$L$1000,5,FALSE)</f>
        <v>0.19</v>
      </c>
      <c r="E276" s="127">
        <f>VLOOKUP($A276,[3]Base!$A$3:$L$1000,6,FALSE)</f>
        <v>1.06105151</v>
      </c>
      <c r="F276" s="128">
        <f>VLOOKUP($A276,[3]Base!$A$3:$L$1000,8,FALSE)</f>
        <v>1.0826975599999999</v>
      </c>
      <c r="G276" s="129"/>
      <c r="H276" s="130"/>
      <c r="I276" s="138">
        <f>[2]MENSAIS!$J564</f>
        <v>0</v>
      </c>
    </row>
    <row r="277" spans="1:9" ht="15" customHeight="1" x14ac:dyDescent="0.2">
      <c r="A277" s="125">
        <v>42675</v>
      </c>
      <c r="B277" s="126">
        <f>VLOOKUP($A277,[3]Base!$A$3:$L$1000,3,FALSE)</f>
        <v>4678.21</v>
      </c>
      <c r="C277" s="127">
        <f>VLOOKUP($A277,[3]Base!$A$3:$L$1000,4,FALSE)</f>
        <v>1.0025996100000001</v>
      </c>
      <c r="D277" s="127">
        <f>VLOOKUP($A277,[3]Base!$A$3:$L$1000,5,FALSE)</f>
        <v>0.26</v>
      </c>
      <c r="E277" s="127">
        <f>VLOOKUP($A277,[3]Base!$A$3:$L$1000,6,FALSE)</f>
        <v>1.0638098300000001</v>
      </c>
      <c r="F277" s="128">
        <f>VLOOKUP($A277,[3]Base!$A$3:$L$1000,8,FALSE)</f>
        <v>1.0763636299999999</v>
      </c>
      <c r="G277" s="129"/>
      <c r="H277" s="130"/>
      <c r="I277" s="138">
        <f>[2]MENSAIS!$J565</f>
        <v>0</v>
      </c>
    </row>
    <row r="278" spans="1:9" ht="15" customHeight="1" x14ac:dyDescent="0.2">
      <c r="A278" s="125">
        <v>42705</v>
      </c>
      <c r="B278" s="126">
        <f>VLOOKUP($A278,[3]Base!$A$3:$L$1000,3,FALSE)</f>
        <v>4687.1000000000004</v>
      </c>
      <c r="C278" s="127">
        <f>VLOOKUP($A278,[3]Base!$A$3:$L$1000,4,FALSE)</f>
        <v>1.0019003</v>
      </c>
      <c r="D278" s="127">
        <f>VLOOKUP($A278,[3]Base!$A$3:$L$1000,5,FALSE)</f>
        <v>0.19</v>
      </c>
      <c r="E278" s="127">
        <f>VLOOKUP($A278,[3]Base!$A$3:$L$1000,6,FALSE)</f>
        <v>1.06583139</v>
      </c>
      <c r="F278" s="128">
        <f>VLOOKUP($A278,[3]Base!$A$3:$L$1000,8,FALSE)</f>
        <v>1.0658313699999999</v>
      </c>
      <c r="G278" s="129"/>
      <c r="H278" s="130"/>
      <c r="I278" s="138">
        <f>[2]MENSAIS!$J566</f>
        <v>0</v>
      </c>
    </row>
    <row r="279" spans="1:9" ht="15" customHeight="1" x14ac:dyDescent="0.2">
      <c r="A279" s="125">
        <v>42736</v>
      </c>
      <c r="B279" s="126">
        <f>VLOOKUP($A279,[3]Base!$A$3:$L$1000,3,FALSE)</f>
        <v>4701.63</v>
      </c>
      <c r="C279" s="127">
        <f>VLOOKUP($A279,[3]Base!$A$3:$L$1000,4,FALSE)</f>
        <v>1.0031000000000001</v>
      </c>
      <c r="D279" s="127">
        <f>VLOOKUP($A279,[3]Base!$A$3:$L$1000,5,FALSE)</f>
        <v>0.31</v>
      </c>
      <c r="E279" s="127">
        <f>VLOOKUP($A279,[3]Base!$A$3:$L$1000,6,FALSE)</f>
        <v>1.0031000000000001</v>
      </c>
      <c r="F279" s="128">
        <f>VLOOKUP($A279,[3]Base!$A$3:$L$1000,8,FALSE)</f>
        <v>1.05938858</v>
      </c>
      <c r="G279" s="129"/>
      <c r="H279" s="130"/>
      <c r="I279" s="138">
        <f>[2]MENSAIS!$J567</f>
        <v>0</v>
      </c>
    </row>
    <row r="280" spans="1:9" ht="15" customHeight="1" x14ac:dyDescent="0.2">
      <c r="A280" s="125">
        <v>42767</v>
      </c>
      <c r="B280" s="126">
        <f>VLOOKUP($A280,[3]Base!$A$3:$L$1000,3,FALSE)</f>
        <v>4727.0200000000004</v>
      </c>
      <c r="C280" s="127">
        <f>VLOOKUP($A280,[3]Base!$A$3:$L$1000,4,FALSE)</f>
        <v>1.0054002500000001</v>
      </c>
      <c r="D280" s="127">
        <f>VLOOKUP($A280,[3]Base!$A$3:$L$1000,5,FALSE)</f>
        <v>0.54</v>
      </c>
      <c r="E280" s="127">
        <f>VLOOKUP($A280,[3]Base!$A$3:$L$1000,6,FALSE)</f>
        <v>1.0085169899999999</v>
      </c>
      <c r="F280" s="128">
        <f>VLOOKUP($A280,[3]Base!$A$3:$L$1000,8,FALSE)</f>
        <v>1.0501968500000001</v>
      </c>
      <c r="G280" s="129"/>
      <c r="H280" s="130"/>
      <c r="I280" s="138">
        <f>[2]MENSAIS!$J568</f>
        <v>0</v>
      </c>
    </row>
    <row r="281" spans="1:9" ht="15" customHeight="1" x14ac:dyDescent="0.2">
      <c r="A281" s="125">
        <v>42795</v>
      </c>
      <c r="B281" s="126">
        <f>VLOOKUP($A281,[3]Base!$A$3:$L$1000,3,FALSE)</f>
        <v>4734.1099999999997</v>
      </c>
      <c r="C281" s="127">
        <f>VLOOKUP($A281,[3]Base!$A$3:$L$1000,4,FALSE)</f>
        <v>1.0014998900000001</v>
      </c>
      <c r="D281" s="127">
        <f>VLOOKUP($A281,[3]Base!$A$3:$L$1000,5,FALSE)</f>
        <v>0.15</v>
      </c>
      <c r="E281" s="127">
        <f>VLOOKUP($A281,[3]Base!$A$3:$L$1000,6,FALSE)</f>
        <v>1.0100296499999999</v>
      </c>
      <c r="F281" s="128">
        <f>VLOOKUP($A281,[3]Base!$A$3:$L$1000,8,FALSE)</f>
        <v>1.0472698499999999</v>
      </c>
      <c r="G281" s="129"/>
      <c r="H281" s="130"/>
      <c r="I281" s="138">
        <f>[2]MENSAIS!$J569</f>
        <v>0</v>
      </c>
    </row>
    <row r="282" spans="1:9" ht="15" customHeight="1" x14ac:dyDescent="0.2">
      <c r="A282" s="125">
        <v>42826</v>
      </c>
      <c r="B282" s="126">
        <f>VLOOKUP($A282,[3]Base!$A$3:$L$1000,3,FALSE)</f>
        <v>4744.05</v>
      </c>
      <c r="C282" s="127">
        <f>VLOOKUP($A282,[3]Base!$A$3:$L$1000,4,FALSE)</f>
        <v>1.0020996600000001</v>
      </c>
      <c r="D282" s="127">
        <f>VLOOKUP($A282,[3]Base!$A$3:$L$1000,5,FALSE)</f>
        <v>0.21</v>
      </c>
      <c r="E282" s="127">
        <f>VLOOKUP($A282,[3]Base!$A$3:$L$1000,6,FALSE)</f>
        <v>1.0121503700000001</v>
      </c>
      <c r="F282" s="128">
        <f>VLOOKUP($A282,[3]Base!$A$3:$L$1000,8,FALSE)</f>
        <v>1.0441445899999999</v>
      </c>
      <c r="G282" s="129"/>
      <c r="H282" s="130"/>
      <c r="I282" s="138">
        <f>[2]MENSAIS!$J570</f>
        <v>0</v>
      </c>
    </row>
    <row r="283" spans="1:9" ht="15" customHeight="1" x14ac:dyDescent="0.2">
      <c r="A283" s="125">
        <v>42856</v>
      </c>
      <c r="B283" s="126">
        <f>VLOOKUP($A283,[3]Base!$A$3:$L$1000,3,FALSE)</f>
        <v>4755.4399999999996</v>
      </c>
      <c r="C283" s="127">
        <f>VLOOKUP($A283,[3]Base!$A$3:$L$1000,4,FALSE)</f>
        <v>1.0024009</v>
      </c>
      <c r="D283" s="127">
        <f>VLOOKUP($A283,[3]Base!$A$3:$L$1000,5,FALSE)</f>
        <v>0.24010000000000001</v>
      </c>
      <c r="E283" s="127">
        <f>VLOOKUP($A283,[3]Base!$A$3:$L$1000,6,FALSE)</f>
        <v>1.01458044</v>
      </c>
      <c r="F283" s="128">
        <f>VLOOKUP($A283,[3]Base!$A$3:$L$1000,8,FALSE)</f>
        <v>1.0377279100000001</v>
      </c>
      <c r="G283" s="129"/>
      <c r="H283" s="130"/>
      <c r="I283" s="138">
        <f>[2]MENSAIS!$J571</f>
        <v>0</v>
      </c>
    </row>
    <row r="284" spans="1:9" ht="15" customHeight="1" x14ac:dyDescent="0.2">
      <c r="A284" s="125">
        <v>42887</v>
      </c>
      <c r="B284" s="126">
        <f>VLOOKUP($A284,[3]Base!$A$3:$L$1000,3,FALSE)</f>
        <v>4763.05</v>
      </c>
      <c r="C284" s="127">
        <f>VLOOKUP($A284,[3]Base!$A$3:$L$1000,4,FALSE)</f>
        <v>1.00160027</v>
      </c>
      <c r="D284" s="127">
        <f>VLOOKUP($A284,[3]Base!$A$3:$L$1000,5,FALSE)</f>
        <v>0.16</v>
      </c>
      <c r="E284" s="127">
        <f>VLOOKUP($A284,[3]Base!$A$3:$L$1000,6,FALSE)</f>
        <v>1.0162040400000001</v>
      </c>
      <c r="F284" s="128">
        <f>VLOOKUP($A284,[3]Base!$A$3:$L$1000,8,FALSE)</f>
        <v>1.0352476100000001</v>
      </c>
      <c r="G284" s="129"/>
      <c r="H284" s="130"/>
      <c r="I284" s="138">
        <f>[2]MENSAIS!$J572</f>
        <v>0</v>
      </c>
    </row>
    <row r="285" spans="1:9" ht="15" customHeight="1" x14ac:dyDescent="0.2">
      <c r="A285" s="125">
        <v>42917</v>
      </c>
      <c r="B285" s="126">
        <f>VLOOKUP($A285,[3]Base!$A$3:$L$1000,3,FALSE)</f>
        <v>4754.4799999999996</v>
      </c>
      <c r="C285" s="127">
        <f>VLOOKUP($A285,[3]Base!$A$3:$L$1000,4,FALSE)</f>
        <v>0.99820072999999998</v>
      </c>
      <c r="D285" s="127">
        <f>VLOOKUP($A285,[3]Base!$A$3:$L$1000,5,FALSE)</f>
        <v>-0.1799</v>
      </c>
      <c r="E285" s="127">
        <f>VLOOKUP($A285,[3]Base!$A$3:$L$1000,6,FALSE)</f>
        <v>1.0143756100000001</v>
      </c>
      <c r="F285" s="128">
        <f>VLOOKUP($A285,[3]Base!$A$3:$L$1000,8,FALSE)</f>
        <v>1.02783566</v>
      </c>
      <c r="G285" s="129"/>
      <c r="H285" s="130"/>
      <c r="I285" s="138">
        <f>[2]MENSAIS!$J573</f>
        <v>0</v>
      </c>
    </row>
    <row r="286" spans="1:9" ht="15" customHeight="1" x14ac:dyDescent="0.2">
      <c r="A286" s="125">
        <v>42948</v>
      </c>
      <c r="B286" s="126">
        <f>VLOOKUP($A286,[3]Base!$A$3:$L$1000,3,FALSE)</f>
        <v>4771.12</v>
      </c>
      <c r="C286" s="127">
        <f>VLOOKUP($A286,[3]Base!$A$3:$L$1000,4,FALSE)</f>
        <v>1.00349986</v>
      </c>
      <c r="D286" s="127">
        <f>VLOOKUP($A286,[3]Base!$A$3:$L$1000,5,FALSE)</f>
        <v>0.35</v>
      </c>
      <c r="E286" s="127">
        <f>VLOOKUP($A286,[3]Base!$A$3:$L$1000,6,FALSE)</f>
        <v>1.0179257799999999</v>
      </c>
      <c r="F286" s="128">
        <f>VLOOKUP($A286,[3]Base!$A$3:$L$1000,8,FALSE)</f>
        <v>1.02681135</v>
      </c>
      <c r="G286" s="129"/>
      <c r="H286" s="130"/>
      <c r="I286" s="138">
        <f>[2]MENSAIS!$J574</f>
        <v>0</v>
      </c>
    </row>
    <row r="287" spans="1:9" ht="15" customHeight="1" x14ac:dyDescent="0.2">
      <c r="A287" s="125">
        <v>42979</v>
      </c>
      <c r="B287" s="126">
        <f>VLOOKUP($A287,[3]Base!$A$3:$L$1000,3,FALSE)</f>
        <v>4776.37</v>
      </c>
      <c r="C287" s="127">
        <f>VLOOKUP($A287,[3]Base!$A$3:$L$1000,4,FALSE)</f>
        <v>1.0011003700000001</v>
      </c>
      <c r="D287" s="127">
        <f>VLOOKUP($A287,[3]Base!$A$3:$L$1000,5,FALSE)</f>
        <v>0.11</v>
      </c>
      <c r="E287" s="127">
        <f>VLOOKUP($A287,[3]Base!$A$3:$L$1000,6,FALSE)</f>
        <v>1.01904587</v>
      </c>
      <c r="F287" s="128">
        <f>VLOOKUP($A287,[3]Base!$A$3:$L$1000,8,FALSE)</f>
        <v>1.0255817300000001</v>
      </c>
      <c r="G287" s="129"/>
      <c r="H287" s="130"/>
      <c r="I287" s="138">
        <f>[2]MENSAIS!$J575</f>
        <v>0</v>
      </c>
    </row>
    <row r="288" spans="1:9" ht="15" customHeight="1" x14ac:dyDescent="0.2">
      <c r="A288" s="125">
        <v>43009</v>
      </c>
      <c r="B288" s="126">
        <f>VLOOKUP($A288,[3]Base!$A$3:$L$1000,3,FALSE)</f>
        <v>4792.6099999999997</v>
      </c>
      <c r="C288" s="127">
        <f>VLOOKUP($A288,[3]Base!$A$3:$L$1000,4,FALSE)</f>
        <v>1.0034000700000001</v>
      </c>
      <c r="D288" s="127">
        <f>VLOOKUP($A288,[3]Base!$A$3:$L$1000,5,FALSE)</f>
        <v>0.34</v>
      </c>
      <c r="E288" s="127">
        <f>VLOOKUP($A288,[3]Base!$A$3:$L$1000,6,FALSE)</f>
        <v>1.0225107</v>
      </c>
      <c r="F288" s="128">
        <f>VLOOKUP($A288,[3]Base!$A$3:$L$1000,8,FALSE)</f>
        <v>1.02711698</v>
      </c>
      <c r="G288" s="129"/>
      <c r="H288" s="130"/>
      <c r="I288" s="138">
        <f>[2]MENSAIS!$J576</f>
        <v>0</v>
      </c>
    </row>
    <row r="289" spans="1:9" ht="15" customHeight="1" x14ac:dyDescent="0.2">
      <c r="A289" s="125">
        <v>43040</v>
      </c>
      <c r="B289" s="126">
        <f>VLOOKUP($A289,[3]Base!$A$3:$L$1000,3,FALSE)</f>
        <v>4807.95</v>
      </c>
      <c r="C289" s="127">
        <f>VLOOKUP($A289,[3]Base!$A$3:$L$1000,4,FALSE)</f>
        <v>1.0032007599999999</v>
      </c>
      <c r="D289" s="127">
        <f>VLOOKUP($A289,[3]Base!$A$3:$L$1000,5,FALSE)</f>
        <v>0.3201</v>
      </c>
      <c r="E289" s="127">
        <f>VLOOKUP($A289,[3]Base!$A$3:$L$1000,6,FALSE)</f>
        <v>1.0257835099999999</v>
      </c>
      <c r="F289" s="128">
        <f>VLOOKUP($A289,[3]Base!$A$3:$L$1000,8,FALSE)</f>
        <v>1.0277328299999999</v>
      </c>
      <c r="G289" s="129"/>
      <c r="H289" s="130"/>
      <c r="I289" s="138">
        <f>[2]MENSAIS!$J577</f>
        <v>0</v>
      </c>
    </row>
    <row r="290" spans="1:9" ht="15" customHeight="1" x14ac:dyDescent="0.2">
      <c r="A290" s="125">
        <v>43070</v>
      </c>
      <c r="B290" s="126">
        <f>VLOOKUP($A290,[3]Base!$A$3:$L$1000,3,FALSE)</f>
        <v>4824.78</v>
      </c>
      <c r="C290" s="127">
        <f>VLOOKUP($A290,[3]Base!$A$3:$L$1000,4,FALSE)</f>
        <v>1.00350045</v>
      </c>
      <c r="D290" s="127">
        <f>VLOOKUP($A290,[3]Base!$A$3:$L$1000,5,FALSE)</f>
        <v>0.35</v>
      </c>
      <c r="E290" s="127">
        <f>VLOOKUP($A290,[3]Base!$A$3:$L$1000,6,FALSE)</f>
        <v>1.0293742100000001</v>
      </c>
      <c r="F290" s="128">
        <f>VLOOKUP($A290,[3]Base!$A$3:$L$1000,8,FALSE)</f>
        <v>1.0293742299999999</v>
      </c>
      <c r="G290" s="129"/>
      <c r="H290" s="130"/>
      <c r="I290" s="138">
        <f>[2]MENSAIS!$J578</f>
        <v>0</v>
      </c>
    </row>
    <row r="291" spans="1:9" ht="15" customHeight="1" x14ac:dyDescent="0.2">
      <c r="A291" s="125">
        <v>43101</v>
      </c>
      <c r="B291" s="126">
        <f>VLOOKUP($A291,[3]Base!$A$3:$L$1000,3,FALSE)</f>
        <v>4843.6000000000004</v>
      </c>
      <c r="C291" s="127">
        <f>VLOOKUP($A291,[3]Base!$A$3:$L$1000,4,FALSE)</f>
        <v>1.0039007</v>
      </c>
      <c r="D291" s="127">
        <f>VLOOKUP($A291,[3]Base!$A$3:$L$1000,5,FALSE)</f>
        <v>0.3901</v>
      </c>
      <c r="E291" s="127">
        <f>VLOOKUP($A291,[3]Base!$A$3:$L$1000,6,FALSE)</f>
        <v>1.0039007</v>
      </c>
      <c r="F291" s="128">
        <f>VLOOKUP($A291,[3]Base!$A$3:$L$1000,8,FALSE)</f>
        <v>1.03019591</v>
      </c>
      <c r="G291" s="129"/>
      <c r="H291" s="130"/>
      <c r="I291" s="138">
        <f>[2]MENSAIS!$J579</f>
        <v>0</v>
      </c>
    </row>
    <row r="292" spans="1:9" ht="15" customHeight="1" x14ac:dyDescent="0.2">
      <c r="A292" s="125">
        <v>43132</v>
      </c>
      <c r="B292" s="126">
        <f>VLOOKUP($A292,[3]Base!$A$3:$L$1000,3,FALSE)</f>
        <v>4862.01</v>
      </c>
      <c r="C292" s="127">
        <f>VLOOKUP($A292,[3]Base!$A$3:$L$1000,4,FALSE)</f>
        <v>1.0038008899999999</v>
      </c>
      <c r="D292" s="127">
        <f>VLOOKUP($A292,[3]Base!$A$3:$L$1000,5,FALSE)</f>
        <v>0.38009999999999999</v>
      </c>
      <c r="E292" s="127">
        <f>VLOOKUP($A292,[3]Base!$A$3:$L$1000,6,FALSE)</f>
        <v>1.0077164199999999</v>
      </c>
      <c r="F292" s="128">
        <f>VLOOKUP($A292,[3]Base!$A$3:$L$1000,8,FALSE)</f>
        <v>1.0285571</v>
      </c>
      <c r="G292" s="129"/>
      <c r="H292" s="130"/>
      <c r="I292" s="138">
        <f>[2]MENSAIS!$J580</f>
        <v>0</v>
      </c>
    </row>
    <row r="293" spans="1:9" ht="15" customHeight="1" x14ac:dyDescent="0.2">
      <c r="A293" s="125">
        <v>43160</v>
      </c>
      <c r="B293" s="126">
        <f>VLOOKUP($A293,[3]Base!$A$3:$L$1000,3,FALSE)</f>
        <v>4866.87</v>
      </c>
      <c r="C293" s="127">
        <f>VLOOKUP($A293,[3]Base!$A$3:$L$1000,4,FALSE)</f>
        <v>1.0009995899999999</v>
      </c>
      <c r="D293" s="127">
        <f>VLOOKUP($A293,[3]Base!$A$3:$L$1000,5,FALSE)</f>
        <v>0.1</v>
      </c>
      <c r="E293" s="127">
        <f>VLOOKUP($A293,[3]Base!$A$3:$L$1000,6,FALSE)</f>
        <v>1.0087237200000001</v>
      </c>
      <c r="F293" s="128">
        <f>VLOOKUP($A293,[3]Base!$A$3:$L$1000,8,FALSE)</f>
        <v>1.0280432900000001</v>
      </c>
      <c r="G293" s="129"/>
      <c r="H293" s="130"/>
      <c r="I293" s="138">
        <f>[2]MENSAIS!$J581</f>
        <v>0</v>
      </c>
    </row>
    <row r="294" spans="1:9" ht="15" customHeight="1" x14ac:dyDescent="0.2">
      <c r="A294" s="125">
        <v>43191</v>
      </c>
      <c r="B294" s="126">
        <f>VLOOKUP($A294,[3]Base!$A$3:$L$1000,3,FALSE)</f>
        <v>4877.09</v>
      </c>
      <c r="C294" s="127">
        <f>VLOOKUP($A294,[3]Base!$A$3:$L$1000,4,FALSE)</f>
        <v>1.0020999100000001</v>
      </c>
      <c r="D294" s="127">
        <f>VLOOKUP($A294,[3]Base!$A$3:$L$1000,5,FALSE)</f>
        <v>0.21</v>
      </c>
      <c r="E294" s="127">
        <f>VLOOKUP($A294,[3]Base!$A$3:$L$1000,6,FALSE)</f>
        <v>1.0108419500000001</v>
      </c>
      <c r="F294" s="128">
        <f>VLOOKUP($A294,[3]Base!$A$3:$L$1000,8,FALSE)</f>
        <v>1.0280435400000001</v>
      </c>
      <c r="G294" s="129"/>
      <c r="H294" s="130"/>
      <c r="I294" s="138">
        <f>[2]MENSAIS!$J582</f>
        <v>0</v>
      </c>
    </row>
    <row r="295" spans="1:9" ht="15" customHeight="1" x14ac:dyDescent="0.2">
      <c r="A295" s="125">
        <v>43221</v>
      </c>
      <c r="B295" s="126">
        <f>VLOOKUP($A295,[3]Base!$A$3:$L$1000,3,FALSE)</f>
        <v>4883.92</v>
      </c>
      <c r="C295" s="127">
        <f>VLOOKUP($A295,[3]Base!$A$3:$L$1000,4,FALSE)</f>
        <v>1.0014004299999999</v>
      </c>
      <c r="D295" s="127">
        <f>VLOOKUP($A295,[3]Base!$A$3:$L$1000,5,FALSE)</f>
        <v>0.14000000000000001</v>
      </c>
      <c r="E295" s="127">
        <f>VLOOKUP($A295,[3]Base!$A$3:$L$1000,6,FALSE)</f>
        <v>1.0122575599999999</v>
      </c>
      <c r="F295" s="128">
        <f>VLOOKUP($A295,[3]Base!$A$3:$L$1000,8,FALSE)</f>
        <v>1.02701748</v>
      </c>
      <c r="G295" s="129"/>
      <c r="H295" s="130"/>
      <c r="I295" s="138">
        <f>[2]MENSAIS!$J583</f>
        <v>0</v>
      </c>
    </row>
    <row r="296" spans="1:9" ht="15" customHeight="1" x14ac:dyDescent="0.2">
      <c r="A296" s="125">
        <v>43252</v>
      </c>
      <c r="B296" s="126">
        <f>VLOOKUP($A296,[3]Base!$A$3:$L$1000,3,FALSE)</f>
        <v>4938.13</v>
      </c>
      <c r="C296" s="127">
        <f>VLOOKUP($A296,[3]Base!$A$3:$L$1000,4,FALSE)</f>
        <v>1.01109969</v>
      </c>
      <c r="D296" s="127">
        <f>VLOOKUP($A296,[3]Base!$A$3:$L$1000,5,FALSE)</f>
        <v>1.1100000000000001</v>
      </c>
      <c r="E296" s="127">
        <f>VLOOKUP($A296,[3]Base!$A$3:$L$1000,6,FALSE)</f>
        <v>1.0234933100000001</v>
      </c>
      <c r="F296" s="128">
        <f>VLOOKUP($A296,[3]Base!$A$3:$L$1000,8,FALSE)</f>
        <v>1.0367579600000001</v>
      </c>
      <c r="G296" s="129"/>
      <c r="H296" s="130"/>
      <c r="I296" s="138">
        <f>[2]MENSAIS!$J584</f>
        <v>0</v>
      </c>
    </row>
    <row r="297" spans="1:9" ht="15" customHeight="1" x14ac:dyDescent="0.2">
      <c r="A297" s="125">
        <v>43282</v>
      </c>
      <c r="B297" s="126">
        <f>VLOOKUP($A297,[3]Base!$A$3:$L$1000,3,FALSE)</f>
        <v>4969.7299999999996</v>
      </c>
      <c r="C297" s="127">
        <f>VLOOKUP($A297,[3]Base!$A$3:$L$1000,4,FALSE)</f>
        <v>1.0063991800000001</v>
      </c>
      <c r="D297" s="127">
        <f>VLOOKUP($A297,[3]Base!$A$3:$L$1000,5,FALSE)</f>
        <v>0.63990000000000002</v>
      </c>
      <c r="E297" s="127">
        <f>VLOOKUP($A297,[3]Base!$A$3:$L$1000,6,FALSE)</f>
        <v>1.03004283</v>
      </c>
      <c r="F297" s="128">
        <f>VLOOKUP($A297,[3]Base!$A$3:$L$1000,8,FALSE)</f>
        <v>1.04527309</v>
      </c>
      <c r="G297" s="129"/>
      <c r="H297" s="130"/>
      <c r="I297" s="138">
        <f>[2]MENSAIS!$J585</f>
        <v>0</v>
      </c>
    </row>
    <row r="298" spans="1:9" ht="15" customHeight="1" x14ac:dyDescent="0.2">
      <c r="A298" s="125">
        <v>43313</v>
      </c>
      <c r="B298" s="126">
        <f>VLOOKUP($A298,[3]Base!$A$3:$L$1000,3,FALSE)</f>
        <v>4976.1899999999996</v>
      </c>
      <c r="C298" s="127">
        <f>VLOOKUP($A298,[3]Base!$A$3:$L$1000,4,FALSE)</f>
        <v>1.00129987</v>
      </c>
      <c r="D298" s="127">
        <f>VLOOKUP($A298,[3]Base!$A$3:$L$1000,5,FALSE)</f>
        <v>0.13</v>
      </c>
      <c r="E298" s="127">
        <f>VLOOKUP($A298,[3]Base!$A$3:$L$1000,6,FALSE)</f>
        <v>1.03138175</v>
      </c>
      <c r="F298" s="128">
        <f>VLOOKUP($A298,[3]Base!$A$3:$L$1000,8,FALSE)</f>
        <v>1.0429815200000001</v>
      </c>
      <c r="G298" s="129"/>
      <c r="H298" s="130"/>
      <c r="I298" s="138">
        <f>[2]MENSAIS!$J586</f>
        <v>0</v>
      </c>
    </row>
    <row r="299" spans="1:9" ht="15" customHeight="1" x14ac:dyDescent="0.2">
      <c r="A299" s="125">
        <v>43344</v>
      </c>
      <c r="B299" s="126">
        <f>VLOOKUP($A299,[3]Base!$A$3:$L$1000,3,FALSE)</f>
        <v>4980.67</v>
      </c>
      <c r="C299" s="127">
        <f>VLOOKUP($A299,[3]Base!$A$3:$L$1000,4,FALSE)</f>
        <v>1.0009002899999999</v>
      </c>
      <c r="D299" s="127">
        <f>VLOOKUP($A299,[3]Base!$A$3:$L$1000,5,FALSE)</f>
        <v>0.09</v>
      </c>
      <c r="E299" s="127">
        <f>VLOOKUP($A299,[3]Base!$A$3:$L$1000,6,FALSE)</f>
        <v>1.0323102900000001</v>
      </c>
      <c r="F299" s="128">
        <f>VLOOKUP($A299,[3]Base!$A$3:$L$1000,8,FALSE)</f>
        <v>1.04277307</v>
      </c>
      <c r="G299" s="129"/>
      <c r="H299" s="130"/>
      <c r="I299" s="138">
        <f>[2]MENSAIS!$J587</f>
        <v>0</v>
      </c>
    </row>
    <row r="300" spans="1:9" ht="15" customHeight="1" x14ac:dyDescent="0.2">
      <c r="A300" s="125">
        <v>43374</v>
      </c>
      <c r="B300" s="126">
        <f>VLOOKUP($A300,[3]Base!$A$3:$L$1000,3,FALSE)</f>
        <v>5009.5600000000004</v>
      </c>
      <c r="C300" s="127">
        <f>VLOOKUP($A300,[3]Base!$A$3:$L$1000,4,FALSE)</f>
        <v>1.0058004199999999</v>
      </c>
      <c r="D300" s="127">
        <f>VLOOKUP($A300,[3]Base!$A$3:$L$1000,5,FALSE)</f>
        <v>0.57999999999999996</v>
      </c>
      <c r="E300" s="127">
        <f>VLOOKUP($A300,[3]Base!$A$3:$L$1000,6,FALSE)</f>
        <v>1.0382981200000001</v>
      </c>
      <c r="F300" s="128">
        <f>VLOOKUP($A300,[3]Base!$A$3:$L$1000,8,FALSE)</f>
        <v>1.04526761</v>
      </c>
      <c r="G300" s="129"/>
      <c r="H300" s="130"/>
      <c r="I300" s="138">
        <f>[2]MENSAIS!$J588</f>
        <v>0</v>
      </c>
    </row>
    <row r="301" spans="1:9" ht="15" customHeight="1" x14ac:dyDescent="0.2">
      <c r="A301" s="125">
        <v>43405</v>
      </c>
      <c r="B301" s="126">
        <f>VLOOKUP($A301,[3]Base!$A$3:$L$1000,3,FALSE)</f>
        <v>5019.08</v>
      </c>
      <c r="C301" s="127">
        <f>VLOOKUP($A301,[3]Base!$A$3:$L$1000,4,FALSE)</f>
        <v>1.00190037</v>
      </c>
      <c r="D301" s="127">
        <f>VLOOKUP($A301,[3]Base!$A$3:$L$1000,5,FALSE)</f>
        <v>0.19</v>
      </c>
      <c r="E301" s="127">
        <f>VLOOKUP($A301,[3]Base!$A$3:$L$1000,6,FALSE)</f>
        <v>1.0402712700000001</v>
      </c>
      <c r="F301" s="128">
        <f>VLOOKUP($A301,[3]Base!$A$3:$L$1000,8,FALSE)</f>
        <v>1.04391269</v>
      </c>
      <c r="G301" s="129"/>
      <c r="H301" s="130"/>
      <c r="I301" s="138">
        <f>[2]MENSAIS!$J589</f>
        <v>0</v>
      </c>
    </row>
    <row r="302" spans="1:9" ht="15" customHeight="1" x14ac:dyDescent="0.2">
      <c r="A302" s="125">
        <v>43435</v>
      </c>
      <c r="B302" s="126">
        <f>VLOOKUP($A302,[3]Base!$A$3:$L$1000,3,FALSE)</f>
        <v>5011.05</v>
      </c>
      <c r="C302" s="127">
        <f>VLOOKUP($A302,[3]Base!$A$3:$L$1000,4,FALSE)</f>
        <v>0.99840010999999995</v>
      </c>
      <c r="D302" s="127">
        <f>VLOOKUP($A302,[3]Base!$A$3:$L$1000,5,FALSE)</f>
        <v>-0.16</v>
      </c>
      <c r="E302" s="127">
        <f>VLOOKUP($A302,[3]Base!$A$3:$L$1000,6,FALSE)</f>
        <v>1.0386069499999999</v>
      </c>
      <c r="F302" s="128">
        <f>VLOOKUP($A302,[3]Base!$A$3:$L$1000,8,FALSE)</f>
        <v>1.0386069499999999</v>
      </c>
      <c r="G302" s="129"/>
      <c r="H302" s="130"/>
      <c r="I302" s="138">
        <f>[2]MENSAIS!$J590</f>
        <v>0</v>
      </c>
    </row>
    <row r="303" spans="1:9" ht="15" customHeight="1" x14ac:dyDescent="0.2">
      <c r="A303" s="125">
        <v>43466</v>
      </c>
      <c r="B303" s="126">
        <f>VLOOKUP($A303,[3]Base!$A$3:$L$1000,3,FALSE)</f>
        <v>5026.08</v>
      </c>
      <c r="C303" s="127">
        <f>VLOOKUP($A303,[3]Base!$A$3:$L$1000,4,FALSE)</f>
        <v>1.0029993699999999</v>
      </c>
      <c r="D303" s="127">
        <f>VLOOKUP($A303,[3]Base!$A$3:$L$1000,5,FALSE)</f>
        <v>0.2999</v>
      </c>
      <c r="E303" s="127">
        <f>VLOOKUP($A303,[3]Base!$A$3:$L$1000,6,FALSE)</f>
        <v>1.0029993699999999</v>
      </c>
      <c r="F303" s="128">
        <f>VLOOKUP($A303,[3]Base!$A$3:$L$1000,8,FALSE)</f>
        <v>1.0376744600000001</v>
      </c>
      <c r="G303" s="129"/>
      <c r="H303" s="130"/>
      <c r="I303" s="138">
        <f>[2]MENSAIS!$J591</f>
        <v>0</v>
      </c>
    </row>
    <row r="304" spans="1:9" ht="15" customHeight="1" x14ac:dyDescent="0.2">
      <c r="A304" s="125">
        <v>43497</v>
      </c>
      <c r="B304" s="126">
        <f>VLOOKUP($A304,[3]Base!$A$3:$L$1000,3,FALSE)</f>
        <v>5043.17</v>
      </c>
      <c r="C304" s="127">
        <f>VLOOKUP($A304,[3]Base!$A$3:$L$1000,4,FALSE)</f>
        <v>1.00340026</v>
      </c>
      <c r="D304" s="127">
        <f>VLOOKUP($A304,[3]Base!$A$3:$L$1000,5,FALSE)</f>
        <v>0.34</v>
      </c>
      <c r="E304" s="127">
        <f>VLOOKUP($A304,[3]Base!$A$3:$L$1000,6,FALSE)</f>
        <v>1.0064098299999999</v>
      </c>
      <c r="F304" s="128">
        <f>VLOOKUP($A304,[3]Base!$A$3:$L$1000,8,FALSE)</f>
        <v>1.03726031</v>
      </c>
      <c r="G304" s="129"/>
      <c r="H304" s="130"/>
      <c r="I304" s="138">
        <f>[2]MENSAIS!$J592</f>
        <v>0</v>
      </c>
    </row>
    <row r="305" spans="1:9" ht="15" customHeight="1" x14ac:dyDescent="0.2">
      <c r="A305" s="125">
        <v>43525</v>
      </c>
      <c r="B305" s="126">
        <f>VLOOKUP($A305,[3]Base!$A$3:$L$1000,3,FALSE)</f>
        <v>5070.3999999999996</v>
      </c>
      <c r="C305" s="127">
        <f>VLOOKUP($A305,[3]Base!$A$3:$L$1000,4,FALSE)</f>
        <v>1.0053993800000001</v>
      </c>
      <c r="D305" s="127">
        <f>VLOOKUP($A305,[3]Base!$A$3:$L$1000,5,FALSE)</f>
        <v>0.53990000000000005</v>
      </c>
      <c r="E305" s="127">
        <f>VLOOKUP($A305,[3]Base!$A$3:$L$1000,6,FALSE)</f>
        <v>1.0118438199999999</v>
      </c>
      <c r="F305" s="128">
        <f>VLOOKUP($A305,[3]Base!$A$3:$L$1000,8,FALSE)</f>
        <v>1.04181948</v>
      </c>
      <c r="G305" s="129"/>
      <c r="H305" s="130"/>
      <c r="I305" s="138">
        <f>[2]MENSAIS!$J593</f>
        <v>0</v>
      </c>
    </row>
    <row r="306" spans="1:9" ht="15" customHeight="1" x14ac:dyDescent="0.2">
      <c r="A306" s="125">
        <v>43556</v>
      </c>
      <c r="B306" s="126">
        <f>VLOOKUP($A306,[3]Base!$A$3:$L$1000,3,FALSE)</f>
        <v>5106.91</v>
      </c>
      <c r="C306" s="127">
        <f>VLOOKUP($A306,[3]Base!$A$3:$L$1000,4,FALSE)</f>
        <v>1.0072006200000001</v>
      </c>
      <c r="D306" s="127">
        <f>VLOOKUP($A306,[3]Base!$A$3:$L$1000,5,FALSE)</f>
        <v>0.72009999999999996</v>
      </c>
      <c r="E306" s="127">
        <f>VLOOKUP($A306,[3]Base!$A$3:$L$1000,6,FALSE)</f>
        <v>1.01912972</v>
      </c>
      <c r="F306" s="128">
        <f>VLOOKUP($A306,[3]Base!$A$3:$L$1000,8,FALSE)</f>
        <v>1.0471223700000001</v>
      </c>
      <c r="G306" s="129"/>
      <c r="H306" s="130"/>
      <c r="I306" s="138">
        <f>[2]MENSAIS!$J594</f>
        <v>0</v>
      </c>
    </row>
    <row r="307" spans="1:9" ht="15" customHeight="1" x14ac:dyDescent="0.2">
      <c r="A307" s="125">
        <v>43586</v>
      </c>
      <c r="B307" s="126">
        <f>VLOOKUP($A307,[3]Base!$A$3:$L$1000,3,FALSE)</f>
        <v>5124.78</v>
      </c>
      <c r="C307" s="127">
        <f>VLOOKUP($A307,[3]Base!$A$3:$L$1000,4,FALSE)</f>
        <v>1.0034991799999999</v>
      </c>
      <c r="D307" s="127">
        <f>VLOOKUP($A307,[3]Base!$A$3:$L$1000,5,FALSE)</f>
        <v>0.34989999999999999</v>
      </c>
      <c r="E307" s="127">
        <f>VLOOKUP($A307,[3]Base!$A$3:$L$1000,6,FALSE)</f>
        <v>1.0226958399999999</v>
      </c>
      <c r="F307" s="128">
        <f>VLOOKUP($A307,[3]Base!$A$3:$L$1000,8,FALSE)</f>
        <v>1.04931694</v>
      </c>
      <c r="G307" s="129"/>
      <c r="H307" s="130"/>
      <c r="I307" s="138">
        <f>[2]MENSAIS!$J595</f>
        <v>0</v>
      </c>
    </row>
    <row r="308" spans="1:9" ht="15" customHeight="1" x14ac:dyDescent="0.2">
      <c r="A308" s="125">
        <v>43617</v>
      </c>
      <c r="B308" s="126">
        <f>VLOOKUP($A308,[3]Base!$A$3:$L$1000,3,FALSE)</f>
        <v>5127.8500000000004</v>
      </c>
      <c r="C308" s="127">
        <f>VLOOKUP($A308,[3]Base!$A$3:$L$1000,4,FALSE)</f>
        <v>1.0005990499999999</v>
      </c>
      <c r="D308" s="127">
        <f>VLOOKUP($A308,[3]Base!$A$3:$L$1000,5,FALSE)</f>
        <v>5.9900000000000002E-2</v>
      </c>
      <c r="E308" s="127">
        <f>VLOOKUP($A308,[3]Base!$A$3:$L$1000,6,FALSE)</f>
        <v>1.02330849</v>
      </c>
      <c r="F308" s="128">
        <f>VLOOKUP($A308,[3]Base!$A$3:$L$1000,8,FALSE)</f>
        <v>1.0384194</v>
      </c>
      <c r="G308" s="129"/>
      <c r="H308" s="130"/>
      <c r="I308" s="138">
        <f>[2]MENSAIS!$J596</f>
        <v>0</v>
      </c>
    </row>
    <row r="309" spans="1:9" ht="15" customHeight="1" x14ac:dyDescent="0.2">
      <c r="A309" s="125">
        <v>43647</v>
      </c>
      <c r="B309" s="126">
        <f>VLOOKUP($A309,[3]Base!$A$3:$L$1000,3,FALSE)</f>
        <v>5132.47</v>
      </c>
      <c r="C309" s="127">
        <f>VLOOKUP($A309,[3]Base!$A$3:$L$1000,4,FALSE)</f>
        <v>1.0009009600000001</v>
      </c>
      <c r="D309" s="127">
        <f>VLOOKUP($A309,[3]Base!$A$3:$L$1000,5,FALSE)</f>
        <v>9.01E-2</v>
      </c>
      <c r="E309" s="127">
        <f>VLOOKUP($A309,[3]Base!$A$3:$L$1000,6,FALSE)</f>
        <v>1.0242304499999999</v>
      </c>
      <c r="F309" s="128">
        <f>VLOOKUP($A309,[3]Base!$A$3:$L$1000,8,FALSE)</f>
        <v>1.03274625</v>
      </c>
      <c r="G309" s="129"/>
      <c r="H309" s="130"/>
      <c r="I309" s="138">
        <f>[2]MENSAIS!$J597</f>
        <v>0</v>
      </c>
    </row>
    <row r="310" spans="1:9" ht="15" customHeight="1" x14ac:dyDescent="0.2">
      <c r="A310" s="125">
        <v>43678</v>
      </c>
      <c r="B310" s="126">
        <f>VLOOKUP($A310,[3]Base!$A$3:$L$1000,3,FALSE)</f>
        <v>5136.58</v>
      </c>
      <c r="C310" s="127">
        <f>VLOOKUP($A310,[3]Base!$A$3:$L$1000,4,FALSE)</f>
        <v>1.0008007800000001</v>
      </c>
      <c r="D310" s="127">
        <f>VLOOKUP($A310,[3]Base!$A$3:$L$1000,5,FALSE)</f>
        <v>8.0100000000000005E-2</v>
      </c>
      <c r="E310" s="127">
        <f>VLOOKUP($A310,[3]Base!$A$3:$L$1000,6,FALSE)</f>
        <v>1.02505063</v>
      </c>
      <c r="F310" s="128">
        <f>VLOOKUP($A310,[3]Base!$A$3:$L$1000,8,FALSE)</f>
        <v>1.0322314800000001</v>
      </c>
      <c r="G310" s="129"/>
      <c r="H310" s="130"/>
      <c r="I310" s="138">
        <f>[2]MENSAIS!$J598</f>
        <v>0</v>
      </c>
    </row>
    <row r="311" spans="1:9" ht="15" customHeight="1" x14ac:dyDescent="0.2">
      <c r="A311" s="125">
        <v>43709</v>
      </c>
      <c r="B311" s="126">
        <f>VLOOKUP($A311,[3]Base!$A$3:$L$1000,3,FALSE)</f>
        <v>5141.2</v>
      </c>
      <c r="C311" s="127">
        <f>VLOOKUP($A311,[3]Base!$A$3:$L$1000,4,FALSE)</f>
        <v>1.00089943</v>
      </c>
      <c r="D311" s="127">
        <f>VLOOKUP($A311,[3]Base!$A$3:$L$1000,5,FALSE)</f>
        <v>8.9899999999999994E-2</v>
      </c>
      <c r="E311" s="127">
        <f>VLOOKUP($A311,[3]Base!$A$3:$L$1000,6,FALSE)</f>
        <v>1.0259725900000001</v>
      </c>
      <c r="F311" s="128">
        <f>VLOOKUP($A311,[3]Base!$A$3:$L$1000,8,FALSE)</f>
        <v>1.0322306000000001</v>
      </c>
      <c r="G311" s="129"/>
      <c r="H311" s="130"/>
      <c r="I311" s="138">
        <f>[2]MENSAIS!$J599</f>
        <v>0</v>
      </c>
    </row>
    <row r="312" spans="1:9" ht="15" customHeight="1" x14ac:dyDescent="0.2">
      <c r="A312" s="125">
        <v>43739</v>
      </c>
      <c r="B312" s="126">
        <f>VLOOKUP($A312,[3]Base!$A$3:$L$1000,3,FALSE)</f>
        <v>5145.83</v>
      </c>
      <c r="C312" s="127">
        <f>VLOOKUP($A312,[3]Base!$A$3:$L$1000,4,FALSE)</f>
        <v>1.00090057</v>
      </c>
      <c r="D312" s="127">
        <f>VLOOKUP($A312,[3]Base!$A$3:$L$1000,5,FALSE)</f>
        <v>9.01E-2</v>
      </c>
      <c r="E312" s="127">
        <f>VLOOKUP($A312,[3]Base!$A$3:$L$1000,6,FALSE)</f>
        <v>1.02689655</v>
      </c>
      <c r="F312" s="128">
        <f>VLOOKUP($A312,[3]Base!$A$3:$L$1000,8,FALSE)</f>
        <v>1.02720199</v>
      </c>
      <c r="G312" s="129"/>
      <c r="H312" s="130"/>
      <c r="I312" s="138">
        <f>[2]MENSAIS!$J600</f>
        <v>0</v>
      </c>
    </row>
    <row r="313" spans="1:9" ht="15" customHeight="1" x14ac:dyDescent="0.2">
      <c r="A313" s="125">
        <v>43770</v>
      </c>
      <c r="B313" s="126">
        <f>VLOOKUP($A313,[3]Base!$A$3:$L$1000,3,FALSE)</f>
        <v>5153.03</v>
      </c>
      <c r="C313" s="127">
        <f>VLOOKUP($A313,[3]Base!$A$3:$L$1000,4,FALSE)</f>
        <v>1.0013991900000001</v>
      </c>
      <c r="D313" s="127">
        <f>VLOOKUP($A313,[3]Base!$A$3:$L$1000,5,FALSE)</f>
        <v>0.1399</v>
      </c>
      <c r="E313" s="127">
        <f>VLOOKUP($A313,[3]Base!$A$3:$L$1000,6,FALSE)</f>
        <v>1.0283333699999999</v>
      </c>
      <c r="F313" s="128">
        <f>VLOOKUP($A313,[3]Base!$A$3:$L$1000,8,FALSE)</f>
        <v>1.02668815</v>
      </c>
      <c r="G313" s="129"/>
      <c r="H313" s="130"/>
      <c r="I313" s="138">
        <f>[2]MENSAIS!$J601</f>
        <v>0</v>
      </c>
    </row>
    <row r="314" spans="1:9" ht="15" customHeight="1" x14ac:dyDescent="0.2">
      <c r="A314" s="125">
        <v>43800</v>
      </c>
      <c r="B314" s="126">
        <f>VLOOKUP($A314,[3]Base!$A$3:$L$1000,3,FALSE)</f>
        <v>5207.1400000000003</v>
      </c>
      <c r="C314" s="127">
        <f>VLOOKUP($A314,[3]Base!$A$3:$L$1000,4,FALSE)</f>
        <v>1.01050062</v>
      </c>
      <c r="D314" s="127">
        <f>VLOOKUP($A314,[3]Base!$A$3:$L$1000,5,FALSE)</f>
        <v>1.0501</v>
      </c>
      <c r="E314" s="127">
        <f>VLOOKUP($A314,[3]Base!$A$3:$L$1000,6,FALSE)</f>
        <v>1.03913151</v>
      </c>
      <c r="F314" s="128">
        <f>VLOOKUP($A314,[3]Base!$A$3:$L$1000,8,FALSE)</f>
        <v>1.03913151</v>
      </c>
      <c r="G314" s="129"/>
      <c r="H314" s="130"/>
      <c r="I314" s="138">
        <f>[2]MENSAIS!$J602</f>
        <v>0</v>
      </c>
    </row>
    <row r="315" spans="1:9" ht="15" customHeight="1" x14ac:dyDescent="0.2">
      <c r="A315" s="125">
        <v>43831</v>
      </c>
      <c r="B315" s="126">
        <f>VLOOKUP($A315,[3]Base!$A$3:$L$1000,3,FALSE)</f>
        <v>5244.11</v>
      </c>
      <c r="C315" s="127">
        <f>VLOOKUP($A315,[3]Base!$A$3:$L$1000,4,FALSE)</f>
        <v>1.00709987</v>
      </c>
      <c r="D315" s="127">
        <f>VLOOKUP($A315,[3]Base!$A$3:$L$1000,5,FALSE)</f>
        <v>0.71</v>
      </c>
      <c r="E315" s="127">
        <f>VLOOKUP($A315,[3]Base!$A$3:$L$1000,6,FALSE)</f>
        <v>1.00709987</v>
      </c>
      <c r="F315" s="128">
        <f>VLOOKUP($A315,[3]Base!$A$3:$L$1000,8,FALSE)</f>
        <v>1.0433797300000001</v>
      </c>
      <c r="G315" s="129"/>
      <c r="H315" s="130"/>
      <c r="I315" s="138">
        <f>[2]MENSAIS!$J603</f>
        <v>0</v>
      </c>
    </row>
    <row r="316" spans="1:9" ht="15" customHeight="1" x14ac:dyDescent="0.2">
      <c r="A316" s="125">
        <v>43862</v>
      </c>
      <c r="B316" s="126">
        <f>VLOOKUP($A316,[3]Base!$A$3:$L$1000,3,FALSE)</f>
        <v>5255.65</v>
      </c>
      <c r="C316" s="127">
        <f>VLOOKUP($A316,[3]Base!$A$3:$L$1000,4,FALSE)</f>
        <v>1.0022005599999999</v>
      </c>
      <c r="D316" s="127">
        <f>VLOOKUP($A316,[3]Base!$A$3:$L$1000,5,FALSE)</f>
        <v>0.22009999999999999</v>
      </c>
      <c r="E316" s="127">
        <f>VLOOKUP($A316,[3]Base!$A$3:$L$1000,6,FALSE)</f>
        <v>1.00931605</v>
      </c>
      <c r="F316" s="128">
        <f>VLOOKUP($A316,[3]Base!$A$3:$L$1000,8,FALSE)</f>
        <v>1.04213223</v>
      </c>
      <c r="G316" s="129"/>
      <c r="H316" s="130"/>
      <c r="I316" s="138">
        <f>[2]MENSAIS!$J604</f>
        <v>0</v>
      </c>
    </row>
    <row r="317" spans="1:9" ht="15" customHeight="1" x14ac:dyDescent="0.2">
      <c r="A317" s="125">
        <v>43891</v>
      </c>
      <c r="B317" s="126">
        <f>VLOOKUP($A317,[3]Base!$A$3:$L$1000,3,FALSE)</f>
        <v>5256.7</v>
      </c>
      <c r="C317" s="127">
        <f>VLOOKUP($A317,[3]Base!$A$3:$L$1000,4,FALSE)</f>
        <v>1.00019978</v>
      </c>
      <c r="D317" s="127">
        <f>VLOOKUP($A317,[3]Base!$A$3:$L$1000,5,FALSE)</f>
        <v>0.02</v>
      </c>
      <c r="E317" s="127">
        <f>VLOOKUP($A317,[3]Base!$A$3:$L$1000,6,FALSE)</f>
        <v>1.00951769</v>
      </c>
      <c r="F317" s="128">
        <f>VLOOKUP($A317,[3]Base!$A$3:$L$1000,8,FALSE)</f>
        <v>1.03674266</v>
      </c>
      <c r="G317" s="129"/>
      <c r="H317" s="130"/>
      <c r="I317" s="138">
        <f>[2]MENSAIS!$J605</f>
        <v>0</v>
      </c>
    </row>
    <row r="318" spans="1:9" ht="15" customHeight="1" x14ac:dyDescent="0.2">
      <c r="A318" s="125">
        <v>43922</v>
      </c>
      <c r="B318" s="126">
        <f>VLOOKUP($A318,[3]Base!$A$3:$L$1000,3,FALSE)</f>
        <v>5256.17</v>
      </c>
      <c r="C318" s="127">
        <f>VLOOKUP($A318,[3]Base!$A$3:$L$1000,4,FALSE)</f>
        <v>0.99989918</v>
      </c>
      <c r="D318" s="127">
        <f>VLOOKUP($A318,[3]Base!$A$3:$L$1000,5,FALSE)</f>
        <v>-1.01E-2</v>
      </c>
      <c r="E318" s="127">
        <f>VLOOKUP($A318,[3]Base!$A$3:$L$1000,6,FALSE)</f>
        <v>1.00941591</v>
      </c>
      <c r="F318" s="128">
        <f>VLOOKUP($A318,[3]Base!$A$3:$L$1000,8,FALSE)</f>
        <v>1.02922706</v>
      </c>
      <c r="G318" s="129"/>
      <c r="H318" s="130"/>
      <c r="I318" s="138">
        <f>[2]MENSAIS!$J606</f>
        <v>0</v>
      </c>
    </row>
    <row r="319" spans="1:9" ht="15" customHeight="1" x14ac:dyDescent="0.2">
      <c r="A319" s="125">
        <v>43952</v>
      </c>
      <c r="B319" s="126">
        <f>VLOOKUP($A319,[3]Base!$A$3:$L$1000,3,FALSE)</f>
        <v>5225.16</v>
      </c>
      <c r="C319" s="127">
        <f>VLOOKUP($A319,[3]Base!$A$3:$L$1000,4,FALSE)</f>
        <v>0.99410027000000001</v>
      </c>
      <c r="D319" s="127">
        <f>VLOOKUP($A319,[3]Base!$A$3:$L$1000,5,FALSE)</f>
        <v>-0.59</v>
      </c>
      <c r="E319" s="127">
        <f>VLOOKUP($A319,[3]Base!$A$3:$L$1000,6,FALSE)</f>
        <v>1.00346063</v>
      </c>
      <c r="F319" s="128">
        <f>VLOOKUP($A319,[3]Base!$A$3:$L$1000,8,FALSE)</f>
        <v>1.01958718</v>
      </c>
      <c r="G319" s="129"/>
      <c r="H319" s="130"/>
      <c r="I319" s="138">
        <f>[2]MENSAIS!$J607</f>
        <v>0</v>
      </c>
    </row>
    <row r="320" spans="1:9" ht="15" customHeight="1" x14ac:dyDescent="0.2">
      <c r="A320" s="125">
        <v>43983</v>
      </c>
      <c r="B320" s="126">
        <f>VLOOKUP($A320,[3]Base!$A$3:$L$1000,3,FALSE)</f>
        <v>5226.21</v>
      </c>
      <c r="C320" s="127">
        <f>VLOOKUP($A320,[3]Base!$A$3:$L$1000,4,FALSE)</f>
        <v>1.00020095</v>
      </c>
      <c r="D320" s="127">
        <f>VLOOKUP($A320,[3]Base!$A$3:$L$1000,5,FALSE)</f>
        <v>2.01E-2</v>
      </c>
      <c r="E320" s="127">
        <f>VLOOKUP($A320,[3]Base!$A$3:$L$1000,6,FALSE)</f>
        <v>1.0036622799999999</v>
      </c>
      <c r="F320" s="128">
        <f>VLOOKUP($A320,[3]Base!$A$3:$L$1000,8,FALSE)</f>
        <v>1.0191815200000001</v>
      </c>
      <c r="G320" s="129"/>
      <c r="H320" s="130"/>
      <c r="I320" s="138">
        <f>[2]MENSAIS!$J608</f>
        <v>0</v>
      </c>
    </row>
    <row r="321" spans="1:13" ht="15" customHeight="1" x14ac:dyDescent="0.2">
      <c r="A321" s="125">
        <v>44013</v>
      </c>
      <c r="B321" s="126">
        <f>VLOOKUP($A321,[3]Base!$A$3:$L$1000,3,FALSE)</f>
        <v>5241.8900000000003</v>
      </c>
      <c r="C321" s="127">
        <f>VLOOKUP($A321,[3]Base!$A$3:$L$1000,4,FALSE)</f>
        <v>1.0030002600000001</v>
      </c>
      <c r="D321" s="127">
        <f>VLOOKUP($A321,[3]Base!$A$3:$L$1000,5,FALSE)</f>
        <v>0.3</v>
      </c>
      <c r="E321" s="127">
        <f>VLOOKUP($A321,[3]Base!$A$3:$L$1000,6,FALSE)</f>
        <v>1.00667353</v>
      </c>
      <c r="F321" s="128">
        <f>VLOOKUP($A321,[3]Base!$A$3:$L$1000,8,FALSE)</f>
        <v>1.0213191699999999</v>
      </c>
      <c r="G321" s="129"/>
      <c r="H321" s="130"/>
      <c r="I321" s="138">
        <f>[2]MENSAIS!$J609</f>
        <v>0</v>
      </c>
    </row>
    <row r="322" spans="1:13" ht="15" customHeight="1" x14ac:dyDescent="0.2">
      <c r="A322" s="125">
        <v>44044</v>
      </c>
      <c r="B322" s="126">
        <f>VLOOKUP($A322,[3]Base!$A$3:$L$1000,3,FALSE)</f>
        <v>5253.95</v>
      </c>
      <c r="C322" s="127">
        <f>VLOOKUP($A322,[3]Base!$A$3:$L$1000,4,FALSE)</f>
        <v>1.0023006999999999</v>
      </c>
      <c r="D322" s="127">
        <f>VLOOKUP($A322,[3]Base!$A$3:$L$1000,5,FALSE)</f>
        <v>0.2301</v>
      </c>
      <c r="E322" s="127">
        <f>VLOOKUP($A322,[3]Base!$A$3:$L$1000,6,FALSE)</f>
        <v>1.0089895799999999</v>
      </c>
      <c r="F322" s="128">
        <f>VLOOKUP($A322,[3]Base!$A$3:$L$1000,8,FALSE)</f>
        <v>1.0228498399999999</v>
      </c>
      <c r="G322" s="129"/>
      <c r="H322" s="130"/>
      <c r="I322" s="138">
        <f>[2]MENSAIS!$J610</f>
        <v>0</v>
      </c>
    </row>
    <row r="323" spans="1:13" ht="15" customHeight="1" x14ac:dyDescent="0.2">
      <c r="A323" s="125">
        <v>44075</v>
      </c>
      <c r="B323" s="126">
        <f>VLOOKUP($A323,[3]Base!$A$3:$L$1000,3,FALSE)</f>
        <v>5277.59</v>
      </c>
      <c r="C323" s="127">
        <f>VLOOKUP($A323,[3]Base!$A$3:$L$1000,4,FALSE)</f>
        <v>1.0044994700000001</v>
      </c>
      <c r="D323" s="127">
        <f>VLOOKUP($A323,[3]Base!$A$3:$L$1000,5,FALSE)</f>
        <v>0.44990000000000002</v>
      </c>
      <c r="E323" s="127">
        <f>VLOOKUP($A323,[3]Base!$A$3:$L$1000,6,FALSE)</f>
        <v>1.0135295</v>
      </c>
      <c r="F323" s="128">
        <f>VLOOKUP($A323,[3]Base!$A$3:$L$1000,8,FALSE)</f>
        <v>1.0265288299999999</v>
      </c>
      <c r="G323" s="129"/>
      <c r="H323" s="130"/>
      <c r="I323" s="138">
        <f>[2]MENSAIS!$J611</f>
        <v>0</v>
      </c>
    </row>
    <row r="324" spans="1:13" ht="15" customHeight="1" x14ac:dyDescent="0.2">
      <c r="A324" s="125">
        <v>44105</v>
      </c>
      <c r="B324" s="126">
        <f>VLOOKUP($A324,[3]Base!$A$3:$L$1000,3,FALSE)</f>
        <v>5327.2</v>
      </c>
      <c r="C324" s="127">
        <f>VLOOKUP($A324,[3]Base!$A$3:$L$1000,4,FALSE)</f>
        <v>1.00940012</v>
      </c>
      <c r="D324" s="127">
        <f>VLOOKUP($A324,[3]Base!$A$3:$L$1000,5,FALSE)</f>
        <v>0.94</v>
      </c>
      <c r="E324" s="127">
        <f>VLOOKUP($A324,[3]Base!$A$3:$L$1000,6,FALSE)</f>
        <v>1.0230568</v>
      </c>
      <c r="F324" s="128">
        <f>VLOOKUP($A324,[3]Base!$A$3:$L$1000,8,FALSE)</f>
        <v>1.03524601</v>
      </c>
      <c r="G324" s="129"/>
      <c r="H324" s="130"/>
      <c r="I324" s="138">
        <f>[2]MENSAIS!$J612</f>
        <v>0</v>
      </c>
    </row>
    <row r="325" spans="1:13" ht="15" customHeight="1" x14ac:dyDescent="0.2">
      <c r="A325" s="125">
        <v>44136</v>
      </c>
      <c r="B325" s="126">
        <f>VLOOKUP($A325,[3]Base!$A$3:$L$1000,3,FALSE)</f>
        <v>5370.35</v>
      </c>
      <c r="C325" s="127">
        <f>VLOOKUP($A325,[3]Base!$A$3:$L$1000,4,FALSE)</f>
        <v>1.0080999399999999</v>
      </c>
      <c r="D325" s="127">
        <f>VLOOKUP($A325,[3]Base!$A$3:$L$1000,5,FALSE)</f>
        <v>0.81</v>
      </c>
      <c r="E325" s="127">
        <f>VLOOKUP($A325,[3]Base!$A$3:$L$1000,6,FALSE)</f>
        <v>1.0313435</v>
      </c>
      <c r="F325" s="128">
        <f>VLOOKUP($A325,[3]Base!$A$3:$L$1000,8,FALSE)</f>
        <v>1.0421732399999999</v>
      </c>
      <c r="G325" s="129"/>
      <c r="H325" s="130"/>
      <c r="I325" s="138">
        <f>[2]MENSAIS!$J613</f>
        <v>0</v>
      </c>
    </row>
    <row r="326" spans="1:13" ht="15" customHeight="1" x14ac:dyDescent="0.2">
      <c r="A326" s="125">
        <v>44166</v>
      </c>
      <c r="B326" s="126">
        <f>VLOOKUP($A326,[3]Base!$A$3:$L$1000,3,FALSE)</f>
        <v>5427.28</v>
      </c>
      <c r="C326" s="127">
        <f>VLOOKUP($A326,[3]Base!$A$3:$L$1000,4,FALSE)</f>
        <v>1.0106008</v>
      </c>
      <c r="D326" s="127">
        <f>VLOOKUP($A326,[3]Base!$A$3:$L$1000,5,FALSE)</f>
        <v>1.0601</v>
      </c>
      <c r="E326" s="127">
        <f>VLOOKUP($A326,[3]Base!$A$3:$L$1000,6,FALSE)</f>
        <v>1.0422765700000001</v>
      </c>
      <c r="F326" s="128">
        <f>VLOOKUP($A326,[3]Base!$A$3:$L$1000,8,FALSE)</f>
        <v>1.0422765599999999</v>
      </c>
      <c r="G326" s="129"/>
      <c r="H326" s="130"/>
      <c r="I326" s="138">
        <f>[2]MENSAIS!$J614</f>
        <v>0</v>
      </c>
    </row>
    <row r="327" spans="1:13" s="142" customFormat="1" ht="15" customHeight="1" x14ac:dyDescent="0.2">
      <c r="A327" s="139">
        <v>44197</v>
      </c>
      <c r="B327" s="126">
        <f>VLOOKUP($A327,[3]Base!$A$3:$L$1000,3,FALSE)</f>
        <v>5469.61</v>
      </c>
      <c r="C327" s="127">
        <f>VLOOKUP($A327,[3]Base!$A$3:$L$1000,4,FALSE)</f>
        <v>1.00779949</v>
      </c>
      <c r="D327" s="127">
        <f>VLOOKUP($A327,[3]Base!$A$3:$L$1000,5,FALSE)</f>
        <v>0.77990000000000004</v>
      </c>
      <c r="E327" s="127">
        <f>VLOOKUP($A327,[3]Base!$A$3:$L$1000,6,FALSE)</f>
        <v>1.00779949</v>
      </c>
      <c r="F327" s="128">
        <f>VLOOKUP($A327,[3]Base!$A$3:$L$1000,8,FALSE)</f>
        <v>1.0430006199999999</v>
      </c>
      <c r="G327" s="129"/>
      <c r="H327" s="140"/>
      <c r="I327" s="141">
        <f>[2]MENSAIS!$J615</f>
        <v>0</v>
      </c>
      <c r="J327" s="142" t="s">
        <v>27</v>
      </c>
      <c r="M327" s="143"/>
    </row>
    <row r="328" spans="1:13" ht="15" customHeight="1" x14ac:dyDescent="0.2">
      <c r="A328" s="125">
        <v>44228</v>
      </c>
      <c r="B328" s="126">
        <f>VLOOKUP($A328,[3]Base!$A$3:$L$1000,3,FALSE)</f>
        <v>5495.86</v>
      </c>
      <c r="C328" s="127">
        <f>VLOOKUP($A328,[3]Base!$A$3:$L$1000,4,FALSE)</f>
        <v>1.00479925</v>
      </c>
      <c r="D328" s="127">
        <f>VLOOKUP($A328,[3]Base!$A$3:$L$1000,5,FALSE)</f>
        <v>0.47989999999999999</v>
      </c>
      <c r="E328" s="127">
        <f>VLOOKUP($A328,[3]Base!$A$3:$L$1000,6,FALSE)</f>
        <v>1.0126361699999999</v>
      </c>
      <c r="F328" s="128">
        <f>VLOOKUP($A328,[3]Base!$A$3:$L$1000,8,FALSE)</f>
        <v>1.0457050999999999</v>
      </c>
      <c r="G328" s="129"/>
      <c r="H328" s="130"/>
      <c r="I328" s="138">
        <f>[2]MENSAIS!$J616</f>
        <v>0</v>
      </c>
    </row>
    <row r="329" spans="1:13" ht="15" customHeight="1" x14ac:dyDescent="0.2">
      <c r="A329" s="125">
        <v>44256</v>
      </c>
      <c r="B329" s="126">
        <f>VLOOKUP($A329,[3]Base!$A$3:$L$1000,3,FALSE)</f>
        <v>5546.97</v>
      </c>
      <c r="C329" s="127">
        <f>VLOOKUP($A329,[3]Base!$A$3:$L$1000,4,FALSE)</f>
        <v>1.00929973</v>
      </c>
      <c r="D329" s="127">
        <f>VLOOKUP($A329,[3]Base!$A$3:$L$1000,5,FALSE)</f>
        <v>0.93</v>
      </c>
      <c r="E329" s="127">
        <f>VLOOKUP($A329,[3]Base!$A$3:$L$1000,6,FALSE)</f>
        <v>1.0220534100000001</v>
      </c>
      <c r="F329" s="128">
        <f>VLOOKUP($A329,[3]Base!$A$3:$L$1000,8,FALSE)</f>
        <v>1.0552190699999999</v>
      </c>
      <c r="G329" s="129"/>
      <c r="H329" s="130"/>
      <c r="I329" s="138">
        <f>[2]MENSAIS!$J617</f>
        <v>0</v>
      </c>
    </row>
    <row r="330" spans="1:13" ht="15" customHeight="1" x14ac:dyDescent="0.2">
      <c r="A330" s="125">
        <v>44287</v>
      </c>
      <c r="B330" s="126">
        <f>VLOOKUP($A330,[3]Base!$A$3:$L$1000,3,FALSE)</f>
        <v>5580.25</v>
      </c>
      <c r="C330" s="127">
        <f>VLOOKUP($A330,[3]Base!$A$3:$L$1000,4,FALSE)</f>
        <v>1.00599967</v>
      </c>
      <c r="D330" s="127">
        <f>VLOOKUP($A330,[3]Base!$A$3:$L$1000,5,FALSE)</f>
        <v>0.6</v>
      </c>
      <c r="E330" s="127">
        <f>VLOOKUP($A330,[3]Base!$A$3:$L$1000,6,FALSE)</f>
        <v>1.02818539</v>
      </c>
      <c r="F330" s="128">
        <f>VLOOKUP($A330,[3]Base!$A$3:$L$1000,8,FALSE)</f>
        <v>1.0616570700000001</v>
      </c>
      <c r="G330" s="129"/>
      <c r="H330" s="130"/>
      <c r="I330" s="138">
        <f>[2]MENSAIS!$J618</f>
        <v>0</v>
      </c>
    </row>
    <row r="331" spans="1:13" ht="15" customHeight="1" x14ac:dyDescent="0.2">
      <c r="A331" s="125">
        <v>44317</v>
      </c>
      <c r="B331" s="126">
        <f>VLOOKUP($A331,[3]Base!$A$3:$L$1000,3,FALSE)</f>
        <v>5604.8</v>
      </c>
      <c r="C331" s="127">
        <f>VLOOKUP($A331,[3]Base!$A$3:$L$1000,4,FALSE)</f>
        <v>1.00439944</v>
      </c>
      <c r="D331" s="127">
        <f>VLOOKUP($A331,[3]Base!$A$3:$L$1000,5,FALSE)</f>
        <v>0.43990000000000001</v>
      </c>
      <c r="E331" s="127">
        <f>VLOOKUP($A331,[3]Base!$A$3:$L$1000,6,FALSE)</f>
        <v>1.03270883</v>
      </c>
      <c r="F331" s="128">
        <f>VLOOKUP($A331,[3]Base!$A$3:$L$1000,8,FALSE)</f>
        <v>1.07265615</v>
      </c>
      <c r="G331" s="129"/>
      <c r="H331" s="130"/>
      <c r="I331" s="138">
        <f>[2]MENSAIS!$J619</f>
        <v>0</v>
      </c>
      <c r="J331" s="138"/>
      <c r="K331" s="138"/>
      <c r="L331" s="138"/>
      <c r="M331" s="144"/>
    </row>
    <row r="332" spans="1:13" ht="15" customHeight="1" x14ac:dyDescent="0.2">
      <c r="A332" s="125">
        <v>44348</v>
      </c>
      <c r="B332" s="126">
        <f>VLOOKUP($A332,[3]Base!$A$3:$L$1000,3,FALSE)</f>
        <v>5651.32</v>
      </c>
      <c r="C332" s="127">
        <f>VLOOKUP($A332,[3]Base!$A$3:$L$1000,4,FALSE)</f>
        <v>1.00830003</v>
      </c>
      <c r="D332" s="127">
        <f>VLOOKUP($A332,[3]Base!$A$3:$L$1000,5,FALSE)</f>
        <v>0.83</v>
      </c>
      <c r="E332" s="127">
        <f>VLOOKUP($A332,[3]Base!$A$3:$L$1000,6,FALSE)</f>
        <v>1.0412803399999999</v>
      </c>
      <c r="F332" s="128">
        <f>VLOOKUP($A332,[3]Base!$A$3:$L$1000,8,FALSE)</f>
        <v>1.08134193</v>
      </c>
      <c r="G332" s="129"/>
      <c r="H332" s="130"/>
      <c r="I332" s="138">
        <f>[2]MENSAIS!$J620</f>
        <v>0</v>
      </c>
      <c r="J332" s="138"/>
      <c r="K332" s="138"/>
      <c r="L332" s="138"/>
      <c r="M332" s="144"/>
    </row>
    <row r="333" spans="1:13" ht="15" customHeight="1" x14ac:dyDescent="0.2">
      <c r="A333" s="125">
        <v>44378</v>
      </c>
      <c r="B333" s="126">
        <f>VLOOKUP($A333,[3]Base!$A$3:$L$1000,3,FALSE)</f>
        <v>5692.01</v>
      </c>
      <c r="C333" s="127">
        <f>VLOOKUP($A333,[3]Base!$A$3:$L$1000,4,FALSE)</f>
        <v>1.00720009</v>
      </c>
      <c r="D333" s="127">
        <f>VLOOKUP($A333,[3]Base!$A$3:$L$1000,5,FALSE)</f>
        <v>0.72</v>
      </c>
      <c r="E333" s="127">
        <f>VLOOKUP($A333,[3]Base!$A$3:$L$1000,6,FALSE)</f>
        <v>1.0487776499999999</v>
      </c>
      <c r="F333" s="128">
        <f>VLOOKUP($A333,[3]Base!$A$3:$L$1000,8,FALSE)</f>
        <v>1.0858698</v>
      </c>
      <c r="G333" s="129"/>
      <c r="H333" s="130"/>
      <c r="I333" s="138">
        <f>[2]MENSAIS!$J621</f>
        <v>0</v>
      </c>
      <c r="J333" s="138"/>
      <c r="K333" s="138"/>
      <c r="L333" s="138"/>
      <c r="M333" s="144"/>
    </row>
    <row r="334" spans="1:13" ht="15" customHeight="1" x14ac:dyDescent="0.2">
      <c r="A334" s="125">
        <v>44409</v>
      </c>
      <c r="B334" s="126">
        <f>VLOOKUP($A334,[3]Base!$A$3:$L$1000,3,FALSE)</f>
        <v>5742.67</v>
      </c>
      <c r="C334" s="127">
        <f>VLOOKUP($A334,[3]Base!$A$3:$L$1000,4,FALSE)</f>
        <v>1.0089002</v>
      </c>
      <c r="D334" s="127">
        <f>VLOOKUP($A334,[3]Base!$A$3:$L$1000,5,FALSE)</f>
        <v>0.89</v>
      </c>
      <c r="E334" s="127">
        <f>VLOOKUP($A334,[3]Base!$A$3:$L$1000,6,FALSE)</f>
        <v>1.0581119800000001</v>
      </c>
      <c r="F334" s="128">
        <f>VLOOKUP($A334,[3]Base!$A$3:$L$1000,8,FALSE)</f>
        <v>1.09301955</v>
      </c>
      <c r="G334" s="129"/>
      <c r="H334" s="130"/>
      <c r="I334" s="138">
        <f>[2]MENSAIS!$J622</f>
        <v>0</v>
      </c>
      <c r="J334" s="138"/>
      <c r="K334" s="138"/>
      <c r="L334" s="138"/>
      <c r="M334" s="144"/>
    </row>
    <row r="335" spans="1:13" ht="15" customHeight="1" x14ac:dyDescent="0.2">
      <c r="A335" s="125">
        <v>44440</v>
      </c>
      <c r="B335" s="126">
        <f>VLOOKUP($A335,[3]Base!$A$3:$L$1000,3,FALSE)</f>
        <v>5808.14</v>
      </c>
      <c r="C335" s="127">
        <f>VLOOKUP($A335,[3]Base!$A$3:$L$1000,4,FALSE)</f>
        <v>1.0114006200000001</v>
      </c>
      <c r="D335" s="127">
        <f>VLOOKUP($A335,[3]Base!$A$3:$L$1000,5,FALSE)</f>
        <v>1.1400999999999999</v>
      </c>
      <c r="E335" s="127">
        <f>VLOOKUP($A335,[3]Base!$A$3:$L$1000,6,FALSE)</f>
        <v>1.0701751100000001</v>
      </c>
      <c r="F335" s="128">
        <f>VLOOKUP($A335,[3]Base!$A$3:$L$1000,8,FALSE)</f>
        <v>1.1005288499999999</v>
      </c>
      <c r="G335" s="129"/>
      <c r="H335" s="130"/>
      <c r="I335" s="138">
        <f>[2]MENSAIS!$J623</f>
        <v>0</v>
      </c>
      <c r="J335" s="138"/>
      <c r="K335" s="138"/>
      <c r="L335" s="138"/>
      <c r="M335" s="144"/>
    </row>
    <row r="336" spans="1:13" ht="15" customHeight="1" x14ac:dyDescent="0.2">
      <c r="A336" s="125">
        <v>44470</v>
      </c>
      <c r="B336" s="126">
        <f>VLOOKUP($A336,[3]Base!$A$3:$L$1000,3,FALSE)</f>
        <v>5877.84</v>
      </c>
      <c r="C336" s="127">
        <f>VLOOKUP($A336,[3]Base!$A$3:$L$1000,4,FALSE)</f>
        <v>1.0120004</v>
      </c>
      <c r="D336" s="127">
        <f>VLOOKUP($A336,[3]Base!$A$3:$L$1000,5,FALSE)</f>
        <v>1.2</v>
      </c>
      <c r="E336" s="127">
        <f>VLOOKUP($A336,[3]Base!$A$3:$L$1000,6,FALSE)</f>
        <v>1.08301764</v>
      </c>
      <c r="F336" s="128">
        <f>VLOOKUP($A336,[3]Base!$A$3:$L$1000,8,FALSE)</f>
        <v>1.1033638800000001</v>
      </c>
      <c r="G336" s="129"/>
      <c r="H336" s="130"/>
      <c r="I336" s="138">
        <f>[2]MENSAIS!$J624</f>
        <v>0</v>
      </c>
      <c r="J336" s="138"/>
      <c r="K336" s="138"/>
      <c r="L336" s="138"/>
      <c r="M336" s="144"/>
    </row>
    <row r="337" spans="1:13" ht="15" customHeight="1" x14ac:dyDescent="0.2">
      <c r="A337" s="125">
        <v>44501</v>
      </c>
      <c r="B337" s="126">
        <f>VLOOKUP($A337,[3]Base!$A$3:$L$1000,3,FALSE)</f>
        <v>5946.61</v>
      </c>
      <c r="C337" s="127">
        <f>VLOOKUP($A337,[3]Base!$A$3:$L$1000,4,FALSE)</f>
        <v>1.0116998800000001</v>
      </c>
      <c r="D337" s="127">
        <f>VLOOKUP($A337,[3]Base!$A$3:$L$1000,5,FALSE)</f>
        <v>1.17</v>
      </c>
      <c r="E337" s="127">
        <f>VLOOKUP($A337,[3]Base!$A$3:$L$1000,6,FALSE)</f>
        <v>1.0956888199999999</v>
      </c>
      <c r="F337" s="128">
        <f>VLOOKUP($A337,[3]Base!$A$3:$L$1000,8,FALSE)</f>
        <v>1.10730401</v>
      </c>
      <c r="G337" s="129"/>
      <c r="H337" s="130"/>
      <c r="I337" s="138">
        <f>[2]MENSAIS!$J625</f>
        <v>0</v>
      </c>
      <c r="J337" s="138"/>
      <c r="K337" s="138"/>
      <c r="L337" s="138"/>
      <c r="M337" s="144"/>
    </row>
    <row r="338" spans="1:13" ht="15" customHeight="1" x14ac:dyDescent="0.2">
      <c r="A338" s="125">
        <v>44531</v>
      </c>
      <c r="B338" s="126">
        <f>VLOOKUP($A338,[3]Base!$A$3:$L$1000,3,FALSE)</f>
        <v>5992.99</v>
      </c>
      <c r="C338" s="127">
        <f>VLOOKUP($A338,[3]Base!$A$3:$L$1000,4,FALSE)</f>
        <v>1.0077993999999999</v>
      </c>
      <c r="D338" s="127">
        <f>VLOOKUP($A338,[3]Base!$A$3:$L$1000,5,FALSE)</f>
        <v>0.77990000000000004</v>
      </c>
      <c r="E338" s="127">
        <f>VLOOKUP($A338,[3]Base!$A$3:$L$1000,6,FALSE)</f>
        <v>1.10423454</v>
      </c>
      <c r="F338" s="128">
        <f>VLOOKUP($A338,[3]Base!$A$3:$L$1000,8,FALSE)</f>
        <v>1.1042345499999999</v>
      </c>
      <c r="G338" s="129"/>
      <c r="H338" s="130"/>
      <c r="I338" s="138">
        <f>[2]MENSAIS!$J626</f>
        <v>0</v>
      </c>
      <c r="J338" s="138"/>
      <c r="K338" s="138"/>
      <c r="L338" s="138"/>
      <c r="M338" s="144"/>
    </row>
    <row r="339" spans="1:13" s="142" customFormat="1" ht="15" customHeight="1" x14ac:dyDescent="0.2">
      <c r="A339" s="139">
        <v>44562</v>
      </c>
      <c r="B339" s="126">
        <f>VLOOKUP($A339,[3]Base!$A$3:$L$1000,3,FALSE)</f>
        <v>6027.75</v>
      </c>
      <c r="C339" s="127">
        <f>VLOOKUP($A339,[3]Base!$A$3:$L$1000,4,FALSE)</f>
        <v>1.00580011</v>
      </c>
      <c r="D339" s="127">
        <f>VLOOKUP($A339,[3]Base!$A$3:$L$1000,5,FALSE)</f>
        <v>0.57999999999999996</v>
      </c>
      <c r="E339" s="127">
        <f>VLOOKUP($A339,[3]Base!$A$3:$L$1000,6,FALSE)</f>
        <v>1.00580011</v>
      </c>
      <c r="F339" s="128">
        <f>VLOOKUP($A339,[3]Base!$A$3:$L$1000,8,FALSE)</f>
        <v>1.10204385</v>
      </c>
      <c r="G339" s="129"/>
      <c r="H339" s="140"/>
      <c r="I339" s="141">
        <f>[2]MENSAIS!$J627</f>
        <v>0</v>
      </c>
      <c r="J339" s="138"/>
      <c r="K339" s="141"/>
      <c r="L339" s="141"/>
      <c r="M339" s="145"/>
    </row>
    <row r="340" spans="1:13" ht="15" customHeight="1" x14ac:dyDescent="0.2">
      <c r="A340" s="125">
        <v>44593</v>
      </c>
      <c r="B340" s="126">
        <f>VLOOKUP($A340,[3]Base!$A$3:$L$1000,3,FALSE)</f>
        <v>6087.42</v>
      </c>
      <c r="C340" s="127">
        <f>VLOOKUP($A340,[3]Base!$A$3:$L$1000,4,FALSE)</f>
        <v>1.0098992200000001</v>
      </c>
      <c r="D340" s="127">
        <f>VLOOKUP($A340,[3]Base!$A$3:$L$1000,5,FALSE)</f>
        <v>0.9899</v>
      </c>
      <c r="E340" s="127">
        <f>VLOOKUP($A340,[3]Base!$A$3:$L$1000,6,FALSE)</f>
        <v>1.01575675</v>
      </c>
      <c r="F340" s="128">
        <f>VLOOKUP($A340,[3]Base!$A$3:$L$1000,8,FALSE)</f>
        <v>1.1076374</v>
      </c>
      <c r="G340" s="129"/>
      <c r="H340" s="130"/>
      <c r="I340" s="138">
        <f>[2]MENSAIS!$J628</f>
        <v>0</v>
      </c>
      <c r="J340" s="138"/>
      <c r="K340" s="138"/>
      <c r="L340" s="138"/>
      <c r="M340" s="144"/>
    </row>
    <row r="341" spans="1:13" ht="15" customHeight="1" x14ac:dyDescent="0.2">
      <c r="A341" s="125">
        <v>44621</v>
      </c>
      <c r="B341" s="126">
        <f>VLOOKUP($A341,[3]Base!$A$3:$L$1000,3,FALSE)</f>
        <v>6145.25</v>
      </c>
      <c r="C341" s="127">
        <f>VLOOKUP($A341,[3]Base!$A$3:$L$1000,4,FALSE)</f>
        <v>1.0094999200000001</v>
      </c>
      <c r="D341" s="127">
        <f>VLOOKUP($A341,[3]Base!$A$3:$L$1000,5,FALSE)</f>
        <v>0.95</v>
      </c>
      <c r="E341" s="127">
        <f>VLOOKUP($A341,[3]Base!$A$3:$L$1000,6,FALSE)</f>
        <v>1.0254063600000001</v>
      </c>
      <c r="F341" s="128">
        <f>VLOOKUP($A341,[3]Base!$A$3:$L$1000,8,FALSE)</f>
        <v>1.10785709</v>
      </c>
      <c r="G341" s="129"/>
      <c r="H341" s="130"/>
      <c r="I341" s="138">
        <f>[2]MENSAIS!$J629</f>
        <v>0</v>
      </c>
      <c r="J341" s="138"/>
      <c r="K341" s="138"/>
      <c r="L341" s="138"/>
      <c r="M341" s="144"/>
    </row>
    <row r="342" spans="1:13" ht="15" customHeight="1" x14ac:dyDescent="0.2">
      <c r="A342" s="125">
        <v>44652</v>
      </c>
      <c r="B342" s="126">
        <f>VLOOKUP($A342,[3]Base!$A$3:$L$1000,3,FALSE)</f>
        <v>6251.56</v>
      </c>
      <c r="C342" s="127">
        <f>VLOOKUP($A342,[3]Base!$A$3:$L$1000,4,FALSE)</f>
        <v>1.01729954</v>
      </c>
      <c r="D342" s="127">
        <f>VLOOKUP($A342,[3]Base!$A$3:$L$1000,5,FALSE)</f>
        <v>1.73</v>
      </c>
      <c r="E342" s="127">
        <f>VLOOKUP($A342,[3]Base!$A$3:$L$1000,6,FALSE)</f>
        <v>1.0431454200000001</v>
      </c>
      <c r="F342" s="128">
        <f>VLOOKUP($A342,[3]Base!$A$3:$L$1000,8,FALSE)</f>
        <v>1.12030107</v>
      </c>
      <c r="G342" s="129"/>
      <c r="H342" s="130"/>
      <c r="I342" s="138">
        <f>[2]MENSAIS!$J630</f>
        <v>0</v>
      </c>
      <c r="J342" s="138"/>
      <c r="K342" s="138"/>
      <c r="L342" s="138"/>
      <c r="M342" s="144"/>
    </row>
    <row r="343" spans="1:13" ht="15" customHeight="1" x14ac:dyDescent="0.2">
      <c r="A343" s="125">
        <v>44682</v>
      </c>
      <c r="B343" s="126">
        <f>VLOOKUP($A343,[3]Base!$A$3:$L$1000,3,FALSE)</f>
        <v>6288.44</v>
      </c>
      <c r="C343" s="127">
        <f>VLOOKUP($A343,[3]Base!$A$3:$L$1000,4,FALSE)</f>
        <v>1.0058993300000001</v>
      </c>
      <c r="D343" s="127">
        <f>VLOOKUP($A343,[3]Base!$A$3:$L$1000,5,FALSE)</f>
        <v>0.58989999999999998</v>
      </c>
      <c r="E343" s="127">
        <f>VLOOKUP($A343,[3]Base!$A$3:$L$1000,6,FALSE)</f>
        <v>1.0492992800000001</v>
      </c>
      <c r="F343" s="128">
        <f>VLOOKUP($A343,[3]Base!$A$3:$L$1000,8,FALSE)</f>
        <v>1.12197404</v>
      </c>
      <c r="G343" s="129"/>
      <c r="H343" s="130"/>
      <c r="I343" s="138">
        <f>[2]MENSAIS!$J631</f>
        <v>0</v>
      </c>
      <c r="J343" s="138"/>
      <c r="K343" s="138"/>
      <c r="L343" s="138"/>
      <c r="M343" s="144"/>
    </row>
    <row r="344" spans="1:13" ht="15" customHeight="1" x14ac:dyDescent="0.2">
      <c r="A344" s="125">
        <v>44713</v>
      </c>
      <c r="B344" s="126">
        <f>VLOOKUP($A344,[3]Base!$A$3:$L$1000,3,FALSE)</f>
        <v>6331.83</v>
      </c>
      <c r="C344" s="127">
        <f>VLOOKUP($A344,[3]Base!$A$3:$L$1000,4,FALSE)</f>
        <v>1.0068999599999999</v>
      </c>
      <c r="D344" s="127">
        <f>VLOOKUP($A344,[3]Base!$A$3:$L$1000,5,FALSE)</f>
        <v>0.69</v>
      </c>
      <c r="E344" s="127">
        <f>VLOOKUP($A344,[3]Base!$A$3:$L$1000,6,FALSE)</f>
        <v>1.0565393999999999</v>
      </c>
      <c r="F344" s="128">
        <f>VLOOKUP($A344,[3]Base!$A$3:$L$1000,8,FALSE)</f>
        <v>1.12041613</v>
      </c>
      <c r="G344" s="129"/>
      <c r="H344" s="130"/>
      <c r="I344" s="138">
        <f>[2]MENSAIS!$J632</f>
        <v>0</v>
      </c>
      <c r="J344" s="138"/>
      <c r="K344" s="138"/>
      <c r="L344" s="138"/>
      <c r="M344" s="144"/>
    </row>
    <row r="345" spans="1:13" ht="15" customHeight="1" x14ac:dyDescent="0.2">
      <c r="A345" s="125">
        <v>44743</v>
      </c>
      <c r="B345" s="126">
        <f>VLOOKUP($A345,[3]Base!$A$3:$L$1000,3,FALSE)</f>
        <v>6340.06</v>
      </c>
      <c r="C345" s="127">
        <f>VLOOKUP($A345,[3]Base!$A$3:$L$1000,4,FALSE)</f>
        <v>1.0012997800000001</v>
      </c>
      <c r="D345" s="127">
        <f>VLOOKUP($A345,[3]Base!$A$3:$L$1000,5,FALSE)</f>
        <v>0.13</v>
      </c>
      <c r="E345" s="127">
        <f>VLOOKUP($A345,[3]Base!$A$3:$L$1000,6,FALSE)</f>
        <v>1.0579126700000001</v>
      </c>
      <c r="F345" s="128">
        <f>VLOOKUP($A345,[3]Base!$A$3:$L$1000,8,FALSE)</f>
        <v>1.11385259</v>
      </c>
      <c r="G345" s="129"/>
      <c r="H345" s="130"/>
      <c r="I345" s="138">
        <f>[2]MENSAIS!$J633</f>
        <v>0</v>
      </c>
      <c r="J345" s="138"/>
      <c r="K345" s="138"/>
      <c r="L345" s="138"/>
      <c r="M345" s="144"/>
    </row>
    <row r="346" spans="1:13" ht="15" customHeight="1" x14ac:dyDescent="0.2">
      <c r="A346" s="125">
        <v>44774</v>
      </c>
      <c r="B346" s="126">
        <f>VLOOKUP($A346,[3]Base!$A$3:$L$1000,3,FALSE)</f>
        <v>6293.78</v>
      </c>
      <c r="C346" s="127">
        <f>VLOOKUP($A346,[3]Base!$A$3:$L$1000,4,FALSE)</f>
        <v>0.99270038000000005</v>
      </c>
      <c r="D346" s="127">
        <f>VLOOKUP($A346,[3]Base!$A$3:$L$1000,5,FALSE)</f>
        <v>-0.73</v>
      </c>
      <c r="E346" s="127">
        <f>VLOOKUP($A346,[3]Base!$A$3:$L$1000,6,FALSE)</f>
        <v>1.0501903100000001</v>
      </c>
      <c r="F346" s="128">
        <f>VLOOKUP($A346,[3]Base!$A$3:$L$1000,8,FALSE)</f>
        <v>1.0959675600000001</v>
      </c>
      <c r="G346" s="129"/>
      <c r="H346" s="130"/>
      <c r="I346" s="138">
        <f>[2]MENSAIS!$J634</f>
        <v>0</v>
      </c>
      <c r="J346" s="138"/>
      <c r="K346" s="138"/>
      <c r="L346" s="138"/>
      <c r="M346" s="144"/>
    </row>
    <row r="347" spans="1:13" ht="15" customHeight="1" x14ac:dyDescent="0.2">
      <c r="A347" s="125">
        <v>44805</v>
      </c>
      <c r="B347" s="126">
        <f>VLOOKUP($A347,[3]Base!$A$3:$L$1000,3,FALSE)</f>
        <v>6270.49</v>
      </c>
      <c r="C347" s="127">
        <f>VLOOKUP($A347,[3]Base!$A$3:$L$1000,4,FALSE)</f>
        <v>0.99629951999999999</v>
      </c>
      <c r="D347" s="127">
        <f>VLOOKUP($A347,[3]Base!$A$3:$L$1000,5,FALSE)</f>
        <v>-0.37</v>
      </c>
      <c r="E347" s="127">
        <f>VLOOKUP($A347,[3]Base!$A$3:$L$1000,6,FALSE)</f>
        <v>1.0463041</v>
      </c>
      <c r="F347" s="128">
        <f>VLOOKUP($A347,[3]Base!$A$3:$L$1000,8,FALSE)</f>
        <v>1.0796037999999999</v>
      </c>
      <c r="G347" s="129"/>
      <c r="H347" s="130"/>
      <c r="I347" s="138">
        <f>[2]MENSAIS!$J635</f>
        <v>0</v>
      </c>
      <c r="J347" s="138"/>
      <c r="K347" s="138"/>
      <c r="L347" s="138"/>
      <c r="M347" s="144"/>
    </row>
    <row r="348" spans="1:13" ht="15" customHeight="1" x14ac:dyDescent="0.2">
      <c r="A348" s="125">
        <v>44835</v>
      </c>
      <c r="B348" s="126">
        <f>VLOOKUP($A348,[3]Base!$A$3:$L$1000,3,FALSE)</f>
        <v>6280.52</v>
      </c>
      <c r="C348" s="127">
        <f>VLOOKUP($A348,[3]Base!$A$3:$L$1000,4,FALSE)</f>
        <v>1.0015995600000001</v>
      </c>
      <c r="D348" s="127">
        <f>VLOOKUP($A348,[3]Base!$A$3:$L$1000,5,FALSE)</f>
        <v>0.16</v>
      </c>
      <c r="E348" s="127">
        <f>VLOOKUP($A348,[3]Base!$A$3:$L$1000,6,FALSE)</f>
        <v>1.0479777299999999</v>
      </c>
      <c r="F348" s="128">
        <f>VLOOKUP($A348,[3]Base!$A$3:$L$1000,8,FALSE)</f>
        <v>1.0685081599999999</v>
      </c>
      <c r="G348" s="129"/>
      <c r="H348" s="130"/>
      <c r="I348" s="138">
        <f>[2]MENSAIS!$J636</f>
        <v>0</v>
      </c>
      <c r="J348" s="138"/>
      <c r="K348" s="138"/>
      <c r="L348" s="138"/>
      <c r="M348" s="144"/>
    </row>
    <row r="349" spans="1:13" ht="15" customHeight="1" x14ac:dyDescent="0.2">
      <c r="A349" s="125">
        <v>44866</v>
      </c>
      <c r="B349" s="126">
        <f>VLOOKUP($A349,[3]Base!$A$3:$L$1000,3,FALSE)</f>
        <v>6313.81</v>
      </c>
      <c r="C349" s="127">
        <f>VLOOKUP($A349,[3]Base!$A$3:$L$1000,4,FALSE)</f>
        <v>1.00530052</v>
      </c>
      <c r="D349" s="127">
        <f>VLOOKUP($A349,[3]Base!$A$3:$L$1000,5,FALSE)</f>
        <v>0.53010000000000002</v>
      </c>
      <c r="E349" s="127">
        <f>VLOOKUP($A349,[3]Base!$A$3:$L$1000,6,FALSE)</f>
        <v>1.0535325600000001</v>
      </c>
      <c r="F349" s="128">
        <f>VLOOKUP($A349,[3]Base!$A$3:$L$1000,8,FALSE)</f>
        <v>1.0617494700000001</v>
      </c>
      <c r="G349" s="129"/>
      <c r="H349" s="130"/>
      <c r="I349" s="138">
        <f>[2]MENSAIS!$J637</f>
        <v>0</v>
      </c>
      <c r="J349" s="138"/>
      <c r="K349" s="138"/>
      <c r="L349" s="138"/>
      <c r="M349" s="144"/>
    </row>
    <row r="350" spans="1:13" ht="15" customHeight="1" x14ac:dyDescent="0.2">
      <c r="A350" s="125">
        <v>44896</v>
      </c>
      <c r="B350" s="126">
        <f>VLOOKUP($A350,[3]Base!$A$3:$L$1000,3,FALSE)</f>
        <v>0</v>
      </c>
      <c r="C350" s="127" t="str">
        <f>VLOOKUP($A350,[3]Base!$A$3:$L$1000,4,FALSE)</f>
        <v/>
      </c>
      <c r="D350" s="127" t="str">
        <f>VLOOKUP($A350,[3]Base!$A$3:$L$1000,5,FALSE)</f>
        <v/>
      </c>
      <c r="E350" s="127" t="str">
        <f>VLOOKUP($A350,[3]Base!$A$3:$L$1000,6,FALSE)</f>
        <v/>
      </c>
      <c r="F350" s="128" t="str">
        <f>VLOOKUP($A350,[3]Base!$A$3:$L$1000,8,FALSE)</f>
        <v/>
      </c>
      <c r="G350" s="129"/>
      <c r="H350" s="130"/>
      <c r="I350" s="138">
        <f>[2]MENSAIS!$J638</f>
        <v>0</v>
      </c>
      <c r="J350" s="138"/>
      <c r="K350" s="138"/>
      <c r="L350" s="138"/>
      <c r="M350" s="144"/>
    </row>
    <row r="351" spans="1:13" ht="15" customHeight="1" x14ac:dyDescent="0.2">
      <c r="A351" s="125">
        <v>44927</v>
      </c>
      <c r="B351" s="126">
        <f>VLOOKUP($A351,[3]Base!$A$3:$L$1000,3,FALSE)</f>
        <v>0</v>
      </c>
      <c r="C351" s="127" t="str">
        <f>VLOOKUP($A351,[3]Base!$A$3:$L$1000,4,FALSE)</f>
        <v/>
      </c>
      <c r="D351" s="127" t="str">
        <f>VLOOKUP($A351,[3]Base!$A$3:$L$1000,5,FALSE)</f>
        <v/>
      </c>
      <c r="E351" s="127" t="str">
        <f>VLOOKUP($A351,[3]Base!$A$3:$L$1000,6,FALSE)</f>
        <v/>
      </c>
      <c r="F351" s="128" t="str">
        <f>VLOOKUP($A351,[3]Base!$A$3:$L$1000,8,FALSE)</f>
        <v/>
      </c>
      <c r="G351" s="129"/>
      <c r="H351" s="130"/>
      <c r="I351" s="138">
        <f>[2]MENSAIS!$J639</f>
        <v>0</v>
      </c>
      <c r="J351" s="138"/>
      <c r="K351" s="138"/>
      <c r="L351" s="138"/>
      <c r="M351" s="144"/>
    </row>
    <row r="352" spans="1:13" ht="15" customHeight="1" x14ac:dyDescent="0.2">
      <c r="A352" s="125">
        <v>44958</v>
      </c>
      <c r="B352" s="126">
        <f>VLOOKUP($A352,[3]Base!$A$3:$L$1000,3,FALSE)</f>
        <v>0</v>
      </c>
      <c r="C352" s="127" t="str">
        <f>VLOOKUP($A352,[3]Base!$A$3:$L$1000,4,FALSE)</f>
        <v/>
      </c>
      <c r="D352" s="127" t="str">
        <f>VLOOKUP($A352,[3]Base!$A$3:$L$1000,5,FALSE)</f>
        <v/>
      </c>
      <c r="E352" s="127" t="str">
        <f>VLOOKUP($A352,[3]Base!$A$3:$L$1000,6,FALSE)</f>
        <v/>
      </c>
      <c r="F352" s="128" t="str">
        <f>VLOOKUP($A352,[3]Base!$A$3:$L$1000,8,FALSE)</f>
        <v/>
      </c>
      <c r="G352" s="129"/>
      <c r="H352" s="130"/>
      <c r="I352" s="138">
        <f>[2]MENSAIS!$J640</f>
        <v>0</v>
      </c>
      <c r="J352" s="138"/>
      <c r="K352" s="138"/>
      <c r="L352" s="138"/>
      <c r="M352" s="144"/>
    </row>
    <row r="353" spans="1:13" ht="15" customHeight="1" x14ac:dyDescent="0.2">
      <c r="A353" s="125">
        <v>44986</v>
      </c>
      <c r="B353" s="126">
        <f>VLOOKUP($A353,[3]Base!$A$3:$L$1000,3,FALSE)</f>
        <v>0</v>
      </c>
      <c r="C353" s="127" t="str">
        <f>VLOOKUP($A353,[3]Base!$A$3:$L$1000,4,FALSE)</f>
        <v/>
      </c>
      <c r="D353" s="127" t="str">
        <f>VLOOKUP($A353,[3]Base!$A$3:$L$1000,5,FALSE)</f>
        <v/>
      </c>
      <c r="E353" s="127" t="str">
        <f>VLOOKUP($A353,[3]Base!$A$3:$L$1000,6,FALSE)</f>
        <v/>
      </c>
      <c r="F353" s="128" t="str">
        <f>VLOOKUP($A353,[3]Base!$A$3:$L$1000,8,FALSE)</f>
        <v/>
      </c>
      <c r="G353" s="129"/>
      <c r="H353" s="130"/>
      <c r="I353" s="138">
        <f>[2]MENSAIS!$J641</f>
        <v>0</v>
      </c>
      <c r="J353" s="138"/>
      <c r="K353" s="138"/>
      <c r="L353" s="138"/>
      <c r="M353" s="144"/>
    </row>
    <row r="354" spans="1:13" ht="15" customHeight="1" x14ac:dyDescent="0.2">
      <c r="A354" s="125">
        <v>45017</v>
      </c>
      <c r="B354" s="126">
        <f>VLOOKUP($A354,[3]Base!$A$3:$L$1000,3,FALSE)</f>
        <v>0</v>
      </c>
      <c r="C354" s="127" t="str">
        <f>VLOOKUP($A354,[3]Base!$A$3:$L$1000,4,FALSE)</f>
        <v/>
      </c>
      <c r="D354" s="127" t="str">
        <f>VLOOKUP($A354,[3]Base!$A$3:$L$1000,5,FALSE)</f>
        <v/>
      </c>
      <c r="E354" s="127" t="str">
        <f>VLOOKUP($A354,[3]Base!$A$3:$L$1000,6,FALSE)</f>
        <v/>
      </c>
      <c r="F354" s="128" t="str">
        <f>VLOOKUP($A354,[3]Base!$A$3:$L$1000,8,FALSE)</f>
        <v/>
      </c>
      <c r="G354" s="129"/>
      <c r="H354" s="130"/>
      <c r="I354" s="138">
        <f>[2]MENSAIS!$J642</f>
        <v>0</v>
      </c>
      <c r="J354" s="138"/>
      <c r="K354" s="138"/>
      <c r="L354" s="138"/>
      <c r="M354" s="144"/>
    </row>
    <row r="355" spans="1:13" ht="15" customHeight="1" x14ac:dyDescent="0.2">
      <c r="A355" s="125">
        <v>45047</v>
      </c>
      <c r="B355" s="126">
        <f>VLOOKUP($A355,[3]Base!$A$3:$L$1000,3,FALSE)</f>
        <v>0</v>
      </c>
      <c r="C355" s="127" t="str">
        <f>VLOOKUP($A355,[3]Base!$A$3:$L$1000,4,FALSE)</f>
        <v/>
      </c>
      <c r="D355" s="127" t="str">
        <f>VLOOKUP($A355,[3]Base!$A$3:$L$1000,5,FALSE)</f>
        <v/>
      </c>
      <c r="E355" s="127" t="str">
        <f>VLOOKUP($A355,[3]Base!$A$3:$L$1000,6,FALSE)</f>
        <v/>
      </c>
      <c r="F355" s="128" t="str">
        <f>VLOOKUP($A355,[3]Base!$A$3:$L$1000,8,FALSE)</f>
        <v/>
      </c>
      <c r="G355" s="129"/>
      <c r="H355" s="130"/>
      <c r="I355" s="138">
        <f>[2]MENSAIS!$J643</f>
        <v>0</v>
      </c>
      <c r="J355" s="138"/>
      <c r="K355" s="138"/>
      <c r="L355" s="138"/>
      <c r="M355" s="144"/>
    </row>
    <row r="356" spans="1:13" ht="15" customHeight="1" x14ac:dyDescent="0.2">
      <c r="A356" s="125">
        <v>45078</v>
      </c>
      <c r="B356" s="126">
        <f>VLOOKUP($A356,[3]Base!$A$3:$L$1000,3,FALSE)</f>
        <v>0</v>
      </c>
      <c r="C356" s="127" t="str">
        <f>VLOOKUP($A356,[3]Base!$A$3:$L$1000,4,FALSE)</f>
        <v/>
      </c>
      <c r="D356" s="127" t="str">
        <f>VLOOKUP($A356,[3]Base!$A$3:$L$1000,5,FALSE)</f>
        <v/>
      </c>
      <c r="E356" s="127" t="str">
        <f>VLOOKUP($A356,[3]Base!$A$3:$L$1000,6,FALSE)</f>
        <v/>
      </c>
      <c r="F356" s="128" t="str">
        <f>VLOOKUP($A356,[3]Base!$A$3:$L$1000,8,FALSE)</f>
        <v/>
      </c>
      <c r="G356" s="129"/>
      <c r="H356" s="130"/>
      <c r="I356" s="138">
        <f>[2]MENSAIS!$J644</f>
        <v>0</v>
      </c>
      <c r="J356" s="138"/>
      <c r="K356" s="138"/>
      <c r="L356" s="138"/>
      <c r="M356" s="144"/>
    </row>
    <row r="357" spans="1:13" ht="15" customHeight="1" x14ac:dyDescent="0.2">
      <c r="A357" s="125">
        <v>45108</v>
      </c>
      <c r="B357" s="126">
        <f>VLOOKUP($A357,[3]Base!$A$3:$L$1000,3,FALSE)</f>
        <v>0</v>
      </c>
      <c r="C357" s="127" t="str">
        <f>VLOOKUP($A357,[3]Base!$A$3:$L$1000,4,FALSE)</f>
        <v/>
      </c>
      <c r="D357" s="127" t="str">
        <f>VLOOKUP($A357,[3]Base!$A$3:$L$1000,5,FALSE)</f>
        <v/>
      </c>
      <c r="E357" s="127" t="str">
        <f>VLOOKUP($A357,[3]Base!$A$3:$L$1000,6,FALSE)</f>
        <v/>
      </c>
      <c r="F357" s="128" t="str">
        <f>VLOOKUP($A357,[3]Base!$A$3:$L$1000,8,FALSE)</f>
        <v/>
      </c>
      <c r="G357" s="129"/>
      <c r="H357" s="130"/>
      <c r="I357" s="138">
        <f>[2]MENSAIS!$J645</f>
        <v>0</v>
      </c>
      <c r="J357" s="138"/>
      <c r="K357" s="138"/>
      <c r="L357" s="138"/>
      <c r="M357" s="144"/>
    </row>
    <row r="358" spans="1:13" ht="15" customHeight="1" x14ac:dyDescent="0.2">
      <c r="A358" s="125">
        <v>45139</v>
      </c>
      <c r="B358" s="126">
        <f>VLOOKUP($A358,[3]Base!$A$3:$L$1000,3,FALSE)</f>
        <v>0</v>
      </c>
      <c r="C358" s="127" t="str">
        <f>VLOOKUP($A358,[3]Base!$A$3:$L$1000,4,FALSE)</f>
        <v/>
      </c>
      <c r="D358" s="127" t="str">
        <f>VLOOKUP($A358,[3]Base!$A$3:$L$1000,5,FALSE)</f>
        <v/>
      </c>
      <c r="E358" s="127" t="str">
        <f>VLOOKUP($A358,[3]Base!$A$3:$L$1000,6,FALSE)</f>
        <v/>
      </c>
      <c r="F358" s="128" t="str">
        <f>VLOOKUP($A358,[3]Base!$A$3:$L$1000,8,FALSE)</f>
        <v/>
      </c>
      <c r="G358" s="129"/>
      <c r="H358" s="130"/>
      <c r="I358" s="138">
        <f>[2]MENSAIS!$J646</f>
        <v>0</v>
      </c>
      <c r="J358" s="138"/>
      <c r="K358" s="138"/>
      <c r="L358" s="138"/>
      <c r="M358" s="144"/>
    </row>
    <row r="359" spans="1:13" ht="15" customHeight="1" x14ac:dyDescent="0.2">
      <c r="A359" s="125">
        <v>45170</v>
      </c>
      <c r="B359" s="126">
        <f>VLOOKUP($A359,[3]Base!$A$3:$L$1000,3,FALSE)</f>
        <v>0</v>
      </c>
      <c r="C359" s="127" t="str">
        <f>VLOOKUP($A359,[3]Base!$A$3:$L$1000,4,FALSE)</f>
        <v/>
      </c>
      <c r="D359" s="127" t="str">
        <f>VLOOKUP($A359,[3]Base!$A$3:$L$1000,5,FALSE)</f>
        <v/>
      </c>
      <c r="E359" s="127" t="str">
        <f>VLOOKUP($A359,[3]Base!$A$3:$L$1000,6,FALSE)</f>
        <v/>
      </c>
      <c r="F359" s="128" t="str">
        <f>VLOOKUP($A359,[3]Base!$A$3:$L$1000,8,FALSE)</f>
        <v/>
      </c>
      <c r="G359" s="129"/>
      <c r="H359" s="130"/>
      <c r="I359" s="138">
        <f>[2]MENSAIS!$J647</f>
        <v>0</v>
      </c>
      <c r="J359" s="138"/>
      <c r="K359" s="138"/>
      <c r="L359" s="138"/>
      <c r="M359" s="144"/>
    </row>
    <row r="360" spans="1:13" ht="15" customHeight="1" x14ac:dyDescent="0.2">
      <c r="A360" s="125">
        <v>45200</v>
      </c>
      <c r="B360" s="126">
        <f>VLOOKUP($A360,[3]Base!$A$3:$L$1000,3,FALSE)</f>
        <v>0</v>
      </c>
      <c r="C360" s="127" t="str">
        <f>VLOOKUP($A360,[3]Base!$A$3:$L$1000,4,FALSE)</f>
        <v/>
      </c>
      <c r="D360" s="127" t="str">
        <f>VLOOKUP($A360,[3]Base!$A$3:$L$1000,5,FALSE)</f>
        <v/>
      </c>
      <c r="E360" s="127" t="str">
        <f>VLOOKUP($A360,[3]Base!$A$3:$L$1000,6,FALSE)</f>
        <v/>
      </c>
      <c r="F360" s="128" t="str">
        <f>VLOOKUP($A360,[3]Base!$A$3:$L$1000,8,FALSE)</f>
        <v/>
      </c>
      <c r="G360" s="129"/>
      <c r="H360" s="130"/>
      <c r="I360" s="138">
        <f>[2]MENSAIS!$J648</f>
        <v>0</v>
      </c>
      <c r="J360" s="138"/>
      <c r="K360" s="138"/>
      <c r="L360" s="138"/>
      <c r="M360" s="144"/>
    </row>
    <row r="361" spans="1:13" ht="15" customHeight="1" x14ac:dyDescent="0.2">
      <c r="A361" s="125">
        <v>45231</v>
      </c>
      <c r="B361" s="126">
        <f>VLOOKUP($A361,[3]Base!$A$3:$L$1000,3,FALSE)</f>
        <v>0</v>
      </c>
      <c r="C361" s="127" t="str">
        <f>VLOOKUP($A361,[3]Base!$A$3:$L$1000,4,FALSE)</f>
        <v/>
      </c>
      <c r="D361" s="127" t="str">
        <f>VLOOKUP($A361,[3]Base!$A$3:$L$1000,5,FALSE)</f>
        <v/>
      </c>
      <c r="E361" s="127" t="str">
        <f>VLOOKUP($A361,[3]Base!$A$3:$L$1000,6,FALSE)</f>
        <v/>
      </c>
      <c r="F361" s="128" t="str">
        <f>VLOOKUP($A361,[3]Base!$A$3:$L$1000,8,FALSE)</f>
        <v/>
      </c>
      <c r="G361" s="129"/>
      <c r="H361" s="130"/>
      <c r="I361" s="138">
        <f>[2]MENSAIS!$J649</f>
        <v>0</v>
      </c>
      <c r="J361" s="138"/>
      <c r="K361" s="138"/>
      <c r="L361" s="138"/>
      <c r="M361" s="144"/>
    </row>
    <row r="362" spans="1:13" ht="15" customHeight="1" x14ac:dyDescent="0.2">
      <c r="A362" s="125">
        <v>45261</v>
      </c>
      <c r="B362" s="126">
        <f>VLOOKUP($A362,[3]Base!$A$3:$L$1000,3,FALSE)</f>
        <v>0</v>
      </c>
      <c r="C362" s="127" t="str">
        <f>VLOOKUP($A362,[3]Base!$A$3:$L$1000,4,FALSE)</f>
        <v/>
      </c>
      <c r="D362" s="127" t="str">
        <f>VLOOKUP($A362,[3]Base!$A$3:$L$1000,5,FALSE)</f>
        <v/>
      </c>
      <c r="E362" s="127" t="str">
        <f>VLOOKUP($A362,[3]Base!$A$3:$L$1000,6,FALSE)</f>
        <v/>
      </c>
      <c r="F362" s="128" t="str">
        <f>VLOOKUP($A362,[3]Base!$A$3:$L$1000,8,FALSE)</f>
        <v/>
      </c>
      <c r="G362" s="129"/>
      <c r="H362" s="130"/>
      <c r="I362" s="138">
        <f>[2]MENSAIS!$J650</f>
        <v>0</v>
      </c>
      <c r="J362" s="138"/>
      <c r="K362" s="138"/>
      <c r="L362" s="138"/>
      <c r="M362" s="144"/>
    </row>
    <row r="363" spans="1:13" ht="15" customHeight="1" x14ac:dyDescent="0.2">
      <c r="A363" s="125">
        <v>45292</v>
      </c>
      <c r="B363" s="126">
        <f>VLOOKUP($A363,[3]Base!$A$3:$L$1000,3,FALSE)</f>
        <v>0</v>
      </c>
      <c r="C363" s="127" t="str">
        <f>VLOOKUP($A363,[3]Base!$A$3:$L$1000,4,FALSE)</f>
        <v/>
      </c>
      <c r="D363" s="127" t="str">
        <f>VLOOKUP($A363,[3]Base!$A$3:$L$1000,5,FALSE)</f>
        <v/>
      </c>
      <c r="E363" s="127" t="str">
        <f>VLOOKUP($A363,[3]Base!$A$3:$L$1000,6,FALSE)</f>
        <v/>
      </c>
      <c r="F363" s="128" t="str">
        <f>VLOOKUP($A363,[3]Base!$A$3:$L$1000,8,FALSE)</f>
        <v/>
      </c>
      <c r="G363" s="129"/>
      <c r="H363" s="130"/>
      <c r="I363" s="138">
        <f>[2]MENSAIS!$J651</f>
        <v>0</v>
      </c>
      <c r="J363" s="138"/>
      <c r="K363" s="138"/>
      <c r="L363" s="138"/>
      <c r="M363" s="144"/>
    </row>
    <row r="364" spans="1:13" ht="15" customHeight="1" x14ac:dyDescent="0.2">
      <c r="A364" s="125">
        <v>45323</v>
      </c>
      <c r="B364" s="126">
        <f>VLOOKUP($A364,[3]Base!$A$3:$L$1000,3,FALSE)</f>
        <v>0</v>
      </c>
      <c r="C364" s="127" t="str">
        <f>VLOOKUP($A364,[3]Base!$A$3:$L$1000,4,FALSE)</f>
        <v/>
      </c>
      <c r="D364" s="127" t="str">
        <f>VLOOKUP($A364,[3]Base!$A$3:$L$1000,5,FALSE)</f>
        <v/>
      </c>
      <c r="E364" s="127" t="str">
        <f>VLOOKUP($A364,[3]Base!$A$3:$L$1000,6,FALSE)</f>
        <v/>
      </c>
      <c r="F364" s="128" t="str">
        <f>VLOOKUP($A364,[3]Base!$A$3:$L$1000,8,FALSE)</f>
        <v/>
      </c>
      <c r="G364" s="129"/>
      <c r="H364" s="130"/>
      <c r="I364" s="138">
        <f>[2]MENSAIS!$J652</f>
        <v>0</v>
      </c>
      <c r="J364" s="138"/>
      <c r="K364" s="138"/>
      <c r="L364" s="138"/>
      <c r="M364" s="144"/>
    </row>
    <row r="365" spans="1:13" ht="15" customHeight="1" x14ac:dyDescent="0.2">
      <c r="A365" s="125">
        <v>45352</v>
      </c>
      <c r="B365" s="126">
        <f>VLOOKUP($A365,[3]Base!$A$3:$L$1000,3,FALSE)</f>
        <v>0</v>
      </c>
      <c r="C365" s="127" t="str">
        <f>VLOOKUP($A365,[3]Base!$A$3:$L$1000,4,FALSE)</f>
        <v/>
      </c>
      <c r="D365" s="127" t="str">
        <f>VLOOKUP($A365,[3]Base!$A$3:$L$1000,5,FALSE)</f>
        <v/>
      </c>
      <c r="E365" s="127" t="str">
        <f>VLOOKUP($A365,[3]Base!$A$3:$L$1000,6,FALSE)</f>
        <v/>
      </c>
      <c r="F365" s="128" t="str">
        <f>VLOOKUP($A365,[3]Base!$A$3:$L$1000,8,FALSE)</f>
        <v/>
      </c>
      <c r="G365" s="129"/>
      <c r="H365" s="130"/>
      <c r="I365" s="138">
        <f>[2]MENSAIS!$J653</f>
        <v>0</v>
      </c>
      <c r="J365" s="138"/>
      <c r="K365" s="138"/>
      <c r="L365" s="138"/>
      <c r="M365" s="144"/>
    </row>
    <row r="366" spans="1:13" ht="15" customHeight="1" x14ac:dyDescent="0.2">
      <c r="A366" s="125">
        <v>45383</v>
      </c>
      <c r="B366" s="126">
        <f>VLOOKUP($A366,[3]Base!$A$3:$L$1000,3,FALSE)</f>
        <v>0</v>
      </c>
      <c r="C366" s="127" t="str">
        <f>VLOOKUP($A366,[3]Base!$A$3:$L$1000,4,FALSE)</f>
        <v/>
      </c>
      <c r="D366" s="127" t="str">
        <f>VLOOKUP($A366,[3]Base!$A$3:$L$1000,5,FALSE)</f>
        <v/>
      </c>
      <c r="E366" s="127" t="str">
        <f>VLOOKUP($A366,[3]Base!$A$3:$L$1000,6,FALSE)</f>
        <v/>
      </c>
      <c r="F366" s="128" t="str">
        <f>VLOOKUP($A366,[3]Base!$A$3:$L$1000,8,FALSE)</f>
        <v/>
      </c>
      <c r="G366" s="129"/>
      <c r="H366" s="130"/>
      <c r="I366" s="138">
        <f>[2]MENSAIS!$J654</f>
        <v>0</v>
      </c>
      <c r="J366" s="138"/>
      <c r="K366" s="138"/>
      <c r="L366" s="138"/>
      <c r="M366" s="144"/>
    </row>
    <row r="367" spans="1:13" ht="15" customHeight="1" x14ac:dyDescent="0.2">
      <c r="A367" s="125">
        <v>45413</v>
      </c>
      <c r="B367" s="126">
        <f>VLOOKUP($A367,[3]Base!$A$3:$L$1000,3,FALSE)</f>
        <v>0</v>
      </c>
      <c r="C367" s="127" t="str">
        <f>VLOOKUP($A367,[3]Base!$A$3:$L$1000,4,FALSE)</f>
        <v/>
      </c>
      <c r="D367" s="127" t="str">
        <f>VLOOKUP($A367,[3]Base!$A$3:$L$1000,5,FALSE)</f>
        <v/>
      </c>
      <c r="E367" s="127" t="str">
        <f>VLOOKUP($A367,[3]Base!$A$3:$L$1000,6,FALSE)</f>
        <v/>
      </c>
      <c r="F367" s="128" t="str">
        <f>VLOOKUP($A367,[3]Base!$A$3:$L$1000,8,FALSE)</f>
        <v/>
      </c>
      <c r="G367" s="129"/>
      <c r="H367" s="130"/>
      <c r="I367" s="138">
        <f>[2]MENSAIS!$J655</f>
        <v>0</v>
      </c>
      <c r="J367" s="138"/>
      <c r="K367" s="138"/>
      <c r="L367" s="138"/>
      <c r="M367" s="144"/>
    </row>
    <row r="368" spans="1:13" ht="15" customHeight="1" x14ac:dyDescent="0.2">
      <c r="A368" s="125">
        <v>45444</v>
      </c>
      <c r="B368" s="126">
        <f>VLOOKUP($A368,[3]Base!$A$3:$L$1000,3,FALSE)</f>
        <v>0</v>
      </c>
      <c r="C368" s="127" t="str">
        <f>VLOOKUP($A368,[3]Base!$A$3:$L$1000,4,FALSE)</f>
        <v/>
      </c>
      <c r="D368" s="127" t="str">
        <f>VLOOKUP($A368,[3]Base!$A$3:$L$1000,5,FALSE)</f>
        <v/>
      </c>
      <c r="E368" s="127" t="str">
        <f>VLOOKUP($A368,[3]Base!$A$3:$L$1000,6,FALSE)</f>
        <v/>
      </c>
      <c r="F368" s="128" t="str">
        <f>VLOOKUP($A368,[3]Base!$A$3:$L$1000,8,FALSE)</f>
        <v/>
      </c>
      <c r="G368" s="129"/>
      <c r="H368" s="130"/>
      <c r="I368" s="138">
        <f>[2]MENSAIS!$J656</f>
        <v>0</v>
      </c>
      <c r="J368" s="138"/>
      <c r="K368" s="138"/>
      <c r="L368" s="138"/>
      <c r="M368" s="144"/>
    </row>
    <row r="369" spans="1:13" ht="15" customHeight="1" x14ac:dyDescent="0.2">
      <c r="A369" s="125">
        <v>45474</v>
      </c>
      <c r="B369" s="126">
        <f>VLOOKUP($A369,[3]Base!$A$3:$L$1000,3,FALSE)</f>
        <v>0</v>
      </c>
      <c r="C369" s="127" t="str">
        <f>VLOOKUP($A369,[3]Base!$A$3:$L$1000,4,FALSE)</f>
        <v/>
      </c>
      <c r="D369" s="127" t="str">
        <f>VLOOKUP($A369,[3]Base!$A$3:$L$1000,5,FALSE)</f>
        <v/>
      </c>
      <c r="E369" s="127" t="str">
        <f>VLOOKUP($A369,[3]Base!$A$3:$L$1000,6,FALSE)</f>
        <v/>
      </c>
      <c r="F369" s="128" t="str">
        <f>VLOOKUP($A369,[3]Base!$A$3:$L$1000,8,FALSE)</f>
        <v/>
      </c>
      <c r="G369" s="129"/>
      <c r="H369" s="130"/>
      <c r="I369" s="138">
        <f>[2]MENSAIS!$J657</f>
        <v>0</v>
      </c>
      <c r="J369" s="138"/>
      <c r="K369" s="138"/>
      <c r="L369" s="138"/>
      <c r="M369" s="144"/>
    </row>
    <row r="370" spans="1:13" ht="15" customHeight="1" x14ac:dyDescent="0.2">
      <c r="A370" s="125">
        <v>45505</v>
      </c>
      <c r="B370" s="126">
        <f>VLOOKUP($A370,[3]Base!$A$3:$L$1000,3,FALSE)</f>
        <v>0</v>
      </c>
      <c r="C370" s="127" t="str">
        <f>VLOOKUP($A370,[3]Base!$A$3:$L$1000,4,FALSE)</f>
        <v/>
      </c>
      <c r="D370" s="127" t="str">
        <f>VLOOKUP($A370,[3]Base!$A$3:$L$1000,5,FALSE)</f>
        <v/>
      </c>
      <c r="E370" s="127" t="str">
        <f>VLOOKUP($A370,[3]Base!$A$3:$L$1000,6,FALSE)</f>
        <v/>
      </c>
      <c r="F370" s="128" t="str">
        <f>VLOOKUP($A370,[3]Base!$A$3:$L$1000,8,FALSE)</f>
        <v/>
      </c>
      <c r="G370" s="129"/>
      <c r="H370" s="130"/>
      <c r="I370" s="138">
        <f>[2]MENSAIS!$J658</f>
        <v>0</v>
      </c>
      <c r="J370" s="138"/>
      <c r="K370" s="138"/>
      <c r="L370" s="138"/>
      <c r="M370" s="144"/>
    </row>
    <row r="371" spans="1:13" ht="15" customHeight="1" x14ac:dyDescent="0.2">
      <c r="A371" s="125">
        <v>45536</v>
      </c>
      <c r="B371" s="126">
        <f>VLOOKUP($A371,[3]Base!$A$3:$L$1000,3,FALSE)</f>
        <v>0</v>
      </c>
      <c r="C371" s="127" t="str">
        <f>VLOOKUP($A371,[3]Base!$A$3:$L$1000,4,FALSE)</f>
        <v/>
      </c>
      <c r="D371" s="127" t="str">
        <f>VLOOKUP($A371,[3]Base!$A$3:$L$1000,5,FALSE)</f>
        <v/>
      </c>
      <c r="E371" s="127" t="str">
        <f>VLOOKUP($A371,[3]Base!$A$3:$L$1000,6,FALSE)</f>
        <v/>
      </c>
      <c r="F371" s="128" t="str">
        <f>VLOOKUP($A371,[3]Base!$A$3:$L$1000,8,FALSE)</f>
        <v/>
      </c>
      <c r="G371" s="129"/>
      <c r="H371" s="130"/>
      <c r="I371" s="138">
        <f>[2]MENSAIS!$J659</f>
        <v>0</v>
      </c>
      <c r="J371" s="138"/>
      <c r="K371" s="138"/>
      <c r="L371" s="138"/>
      <c r="M371" s="144"/>
    </row>
    <row r="372" spans="1:13" ht="15" customHeight="1" x14ac:dyDescent="0.2">
      <c r="A372" s="125">
        <v>45566</v>
      </c>
      <c r="B372" s="126">
        <f>VLOOKUP($A372,[3]Base!$A$3:$L$1000,3,FALSE)</f>
        <v>0</v>
      </c>
      <c r="C372" s="127" t="str">
        <f>VLOOKUP($A372,[3]Base!$A$3:$L$1000,4,FALSE)</f>
        <v/>
      </c>
      <c r="D372" s="127" t="str">
        <f>VLOOKUP($A372,[3]Base!$A$3:$L$1000,5,FALSE)</f>
        <v/>
      </c>
      <c r="E372" s="127" t="str">
        <f>VLOOKUP($A372,[3]Base!$A$3:$L$1000,6,FALSE)</f>
        <v/>
      </c>
      <c r="F372" s="128" t="str">
        <f>VLOOKUP($A372,[3]Base!$A$3:$L$1000,8,FALSE)</f>
        <v/>
      </c>
      <c r="G372" s="129"/>
      <c r="H372" s="130"/>
      <c r="I372" s="138">
        <f>[2]MENSAIS!$J660</f>
        <v>0</v>
      </c>
      <c r="J372" s="138"/>
      <c r="K372" s="138"/>
      <c r="L372" s="138"/>
      <c r="M372" s="144"/>
    </row>
    <row r="373" spans="1:13" ht="15" customHeight="1" x14ac:dyDescent="0.2">
      <c r="A373" s="125">
        <v>45597</v>
      </c>
      <c r="B373" s="126">
        <f>VLOOKUP($A373,[3]Base!$A$3:$L$1000,3,FALSE)</f>
        <v>0</v>
      </c>
      <c r="C373" s="127" t="str">
        <f>VLOOKUP($A373,[3]Base!$A$3:$L$1000,4,FALSE)</f>
        <v/>
      </c>
      <c r="D373" s="127" t="str">
        <f>VLOOKUP($A373,[3]Base!$A$3:$L$1000,5,FALSE)</f>
        <v/>
      </c>
      <c r="E373" s="127" t="str">
        <f>VLOOKUP($A373,[3]Base!$A$3:$L$1000,6,FALSE)</f>
        <v/>
      </c>
      <c r="F373" s="128" t="str">
        <f>VLOOKUP($A373,[3]Base!$A$3:$L$1000,8,FALSE)</f>
        <v/>
      </c>
      <c r="G373" s="129"/>
      <c r="H373" s="130"/>
      <c r="I373" s="138">
        <f>[2]MENSAIS!$J661</f>
        <v>0</v>
      </c>
      <c r="J373" s="138"/>
      <c r="K373" s="138"/>
      <c r="L373" s="138"/>
      <c r="M373" s="144"/>
    </row>
    <row r="374" spans="1:13" ht="15" customHeight="1" x14ac:dyDescent="0.2">
      <c r="A374" s="125">
        <v>45627</v>
      </c>
      <c r="B374" s="126">
        <f>VLOOKUP($A374,[3]Base!$A$3:$L$1000,3,FALSE)</f>
        <v>0</v>
      </c>
      <c r="C374" s="127" t="str">
        <f>VLOOKUP($A374,[3]Base!$A$3:$L$1000,4,FALSE)</f>
        <v/>
      </c>
      <c r="D374" s="127" t="str">
        <f>VLOOKUP($A374,[3]Base!$A$3:$L$1000,5,FALSE)</f>
        <v/>
      </c>
      <c r="E374" s="127" t="str">
        <f>VLOOKUP($A374,[3]Base!$A$3:$L$1000,6,FALSE)</f>
        <v/>
      </c>
      <c r="F374" s="128" t="str">
        <f>VLOOKUP($A374,[3]Base!$A$3:$L$1000,8,FALSE)</f>
        <v/>
      </c>
      <c r="G374" s="129"/>
      <c r="H374" s="130"/>
      <c r="I374" s="138">
        <f>[2]MENSAIS!$J662</f>
        <v>0</v>
      </c>
      <c r="J374" s="138"/>
      <c r="K374" s="138"/>
      <c r="L374" s="138"/>
      <c r="M374" s="144"/>
    </row>
    <row r="375" spans="1:13" ht="15" customHeight="1" x14ac:dyDescent="0.2">
      <c r="A375" s="125">
        <v>45658</v>
      </c>
      <c r="B375" s="126">
        <f>VLOOKUP($A375,[3]Base!$A$3:$L$1000,3,FALSE)</f>
        <v>0</v>
      </c>
      <c r="C375" s="127" t="str">
        <f>VLOOKUP($A375,[3]Base!$A$3:$L$1000,4,FALSE)</f>
        <v/>
      </c>
      <c r="D375" s="127" t="str">
        <f>VLOOKUP($A375,[3]Base!$A$3:$L$1000,5,FALSE)</f>
        <v/>
      </c>
      <c r="E375" s="127" t="str">
        <f>VLOOKUP($A375,[3]Base!$A$3:$L$1000,6,FALSE)</f>
        <v/>
      </c>
      <c r="F375" s="128" t="str">
        <f>VLOOKUP($A375,[3]Base!$A$3:$L$1000,8,FALSE)</f>
        <v/>
      </c>
      <c r="G375" s="129"/>
      <c r="H375" s="130"/>
      <c r="I375" s="138">
        <f>[2]MENSAIS!$J663</f>
        <v>0</v>
      </c>
      <c r="J375" s="138"/>
      <c r="K375" s="138"/>
      <c r="L375" s="138"/>
      <c r="M375" s="144"/>
    </row>
    <row r="376" spans="1:13" ht="15" customHeight="1" x14ac:dyDescent="0.2">
      <c r="A376" s="125">
        <v>45689</v>
      </c>
      <c r="B376" s="126">
        <f>VLOOKUP($A376,[3]Base!$A$3:$L$1000,3,FALSE)</f>
        <v>0</v>
      </c>
      <c r="C376" s="127" t="str">
        <f>VLOOKUP($A376,[3]Base!$A$3:$L$1000,4,FALSE)</f>
        <v/>
      </c>
      <c r="D376" s="127" t="str">
        <f>VLOOKUP($A376,[3]Base!$A$3:$L$1000,5,FALSE)</f>
        <v/>
      </c>
      <c r="E376" s="127" t="str">
        <f>VLOOKUP($A376,[3]Base!$A$3:$L$1000,6,FALSE)</f>
        <v/>
      </c>
      <c r="F376" s="128" t="str">
        <f>VLOOKUP($A376,[3]Base!$A$3:$L$1000,8,FALSE)</f>
        <v/>
      </c>
      <c r="G376" s="129"/>
      <c r="H376" s="130"/>
      <c r="I376" s="138">
        <f>[2]MENSAIS!$J664</f>
        <v>0</v>
      </c>
      <c r="J376" s="138"/>
      <c r="K376" s="138"/>
      <c r="L376" s="138"/>
      <c r="M376" s="144"/>
    </row>
    <row r="377" spans="1:13" ht="15" customHeight="1" x14ac:dyDescent="0.2">
      <c r="A377" s="125">
        <v>45717</v>
      </c>
      <c r="B377" s="126">
        <f>VLOOKUP($A377,[3]Base!$A$3:$L$1000,3,FALSE)</f>
        <v>0</v>
      </c>
      <c r="C377" s="127" t="str">
        <f>VLOOKUP($A377,[3]Base!$A$3:$L$1000,4,FALSE)</f>
        <v/>
      </c>
      <c r="D377" s="127" t="str">
        <f>VLOOKUP($A377,[3]Base!$A$3:$L$1000,5,FALSE)</f>
        <v/>
      </c>
      <c r="E377" s="127" t="str">
        <f>VLOOKUP($A377,[3]Base!$A$3:$L$1000,6,FALSE)</f>
        <v/>
      </c>
      <c r="F377" s="128" t="str">
        <f>VLOOKUP($A377,[3]Base!$A$3:$L$1000,8,FALSE)</f>
        <v/>
      </c>
      <c r="G377" s="129"/>
      <c r="H377" s="130"/>
      <c r="I377" s="138">
        <f>[2]MENSAIS!$J665</f>
        <v>0</v>
      </c>
      <c r="J377" s="138"/>
      <c r="K377" s="138"/>
      <c r="L377" s="138"/>
      <c r="M377" s="144"/>
    </row>
    <row r="378" spans="1:13" ht="15" customHeight="1" x14ac:dyDescent="0.2">
      <c r="A378" s="125">
        <v>45748</v>
      </c>
      <c r="B378" s="126">
        <f>VLOOKUP($A378,[3]Base!$A$3:$L$1000,3,FALSE)</f>
        <v>0</v>
      </c>
      <c r="C378" s="127" t="str">
        <f>VLOOKUP($A378,[3]Base!$A$3:$L$1000,4,FALSE)</f>
        <v/>
      </c>
      <c r="D378" s="127" t="str">
        <f>VLOOKUP($A378,[3]Base!$A$3:$L$1000,5,FALSE)</f>
        <v/>
      </c>
      <c r="E378" s="127" t="str">
        <f>VLOOKUP($A378,[3]Base!$A$3:$L$1000,6,FALSE)</f>
        <v/>
      </c>
      <c r="F378" s="128" t="str">
        <f>VLOOKUP($A378,[3]Base!$A$3:$L$1000,8,FALSE)</f>
        <v/>
      </c>
      <c r="G378" s="129"/>
      <c r="H378" s="130"/>
      <c r="I378" s="138">
        <f>[2]MENSAIS!$J666</f>
        <v>0</v>
      </c>
      <c r="J378" s="138"/>
      <c r="K378" s="138"/>
      <c r="L378" s="138"/>
      <c r="M378" s="144"/>
    </row>
    <row r="379" spans="1:13" ht="15" customHeight="1" x14ac:dyDescent="0.2">
      <c r="A379" s="125">
        <v>45778</v>
      </c>
      <c r="B379" s="126">
        <f>VLOOKUP($A379,[3]Base!$A$3:$L$1000,3,FALSE)</f>
        <v>0</v>
      </c>
      <c r="C379" s="127" t="str">
        <f>VLOOKUP($A379,[3]Base!$A$3:$L$1000,4,FALSE)</f>
        <v/>
      </c>
      <c r="D379" s="127" t="str">
        <f>VLOOKUP($A379,[3]Base!$A$3:$L$1000,5,FALSE)</f>
        <v/>
      </c>
      <c r="E379" s="127" t="str">
        <f>VLOOKUP($A379,[3]Base!$A$3:$L$1000,6,FALSE)</f>
        <v/>
      </c>
      <c r="F379" s="128" t="str">
        <f>VLOOKUP($A379,[3]Base!$A$3:$L$1000,8,FALSE)</f>
        <v/>
      </c>
      <c r="G379" s="129"/>
      <c r="H379" s="130"/>
      <c r="I379" s="138">
        <f>[2]MENSAIS!$J667</f>
        <v>0</v>
      </c>
      <c r="J379" s="138"/>
      <c r="K379" s="138"/>
      <c r="L379" s="138"/>
      <c r="M379" s="144"/>
    </row>
    <row r="380" spans="1:13" ht="15" customHeight="1" x14ac:dyDescent="0.2">
      <c r="A380" s="125">
        <v>45809</v>
      </c>
      <c r="B380" s="126">
        <f>VLOOKUP($A380,[3]Base!$A$3:$L$1000,3,FALSE)</f>
        <v>0</v>
      </c>
      <c r="C380" s="127" t="str">
        <f>VLOOKUP($A380,[3]Base!$A$3:$L$1000,4,FALSE)</f>
        <v/>
      </c>
      <c r="D380" s="127" t="str">
        <f>VLOOKUP($A380,[3]Base!$A$3:$L$1000,5,FALSE)</f>
        <v/>
      </c>
      <c r="E380" s="127" t="str">
        <f>VLOOKUP($A380,[3]Base!$A$3:$L$1000,6,FALSE)</f>
        <v/>
      </c>
      <c r="F380" s="128" t="str">
        <f>VLOOKUP($A380,[3]Base!$A$3:$L$1000,8,FALSE)</f>
        <v/>
      </c>
      <c r="G380" s="129"/>
      <c r="H380" s="130"/>
      <c r="I380" s="138">
        <f>[2]MENSAIS!$J668</f>
        <v>0</v>
      </c>
      <c r="J380" s="138"/>
      <c r="K380" s="138"/>
      <c r="L380" s="138"/>
      <c r="M380" s="144"/>
    </row>
    <row r="381" spans="1:13" ht="15" customHeight="1" x14ac:dyDescent="0.2">
      <c r="A381" s="125">
        <v>45839</v>
      </c>
      <c r="B381" s="126">
        <f>VLOOKUP($A381,[3]Base!$A$3:$L$1000,3,FALSE)</f>
        <v>0</v>
      </c>
      <c r="C381" s="127" t="str">
        <f>VLOOKUP($A381,[3]Base!$A$3:$L$1000,4,FALSE)</f>
        <v/>
      </c>
      <c r="D381" s="127" t="str">
        <f>VLOOKUP($A381,[3]Base!$A$3:$L$1000,5,FALSE)</f>
        <v/>
      </c>
      <c r="E381" s="127" t="str">
        <f>VLOOKUP($A381,[3]Base!$A$3:$L$1000,6,FALSE)</f>
        <v/>
      </c>
      <c r="F381" s="128" t="str">
        <f>VLOOKUP($A381,[3]Base!$A$3:$L$1000,8,FALSE)</f>
        <v/>
      </c>
      <c r="G381" s="129"/>
      <c r="H381" s="130"/>
      <c r="I381" s="138">
        <f>[2]MENSAIS!$J669</f>
        <v>0</v>
      </c>
      <c r="J381" s="138"/>
      <c r="K381" s="138"/>
      <c r="L381" s="138"/>
      <c r="M381" s="144"/>
    </row>
    <row r="382" spans="1:13" ht="15" customHeight="1" x14ac:dyDescent="0.2">
      <c r="A382" s="125">
        <v>45870</v>
      </c>
      <c r="B382" s="126">
        <f>VLOOKUP($A382,[3]Base!$A$3:$L$1000,3,FALSE)</f>
        <v>0</v>
      </c>
      <c r="C382" s="127" t="str">
        <f>VLOOKUP($A382,[3]Base!$A$3:$L$1000,4,FALSE)</f>
        <v/>
      </c>
      <c r="D382" s="127" t="str">
        <f>VLOOKUP($A382,[3]Base!$A$3:$L$1000,5,FALSE)</f>
        <v/>
      </c>
      <c r="E382" s="127" t="str">
        <f>VLOOKUP($A382,[3]Base!$A$3:$L$1000,6,FALSE)</f>
        <v/>
      </c>
      <c r="F382" s="128" t="str">
        <f>VLOOKUP($A382,[3]Base!$A$3:$L$1000,8,FALSE)</f>
        <v/>
      </c>
      <c r="G382" s="129"/>
      <c r="H382" s="130"/>
      <c r="I382" s="138">
        <f>[2]MENSAIS!$J670</f>
        <v>0</v>
      </c>
      <c r="J382" s="138"/>
      <c r="K382" s="138"/>
      <c r="L382" s="138"/>
      <c r="M382" s="144"/>
    </row>
    <row r="383" spans="1:13" ht="15" customHeight="1" x14ac:dyDescent="0.2">
      <c r="A383" s="125">
        <v>45901</v>
      </c>
      <c r="B383" s="126">
        <f>VLOOKUP($A383,[3]Base!$A$3:$L$1000,3,FALSE)</f>
        <v>0</v>
      </c>
      <c r="C383" s="127" t="str">
        <f>VLOOKUP($A383,[3]Base!$A$3:$L$1000,4,FALSE)</f>
        <v/>
      </c>
      <c r="D383" s="127" t="str">
        <f>VLOOKUP($A383,[3]Base!$A$3:$L$1000,5,FALSE)</f>
        <v/>
      </c>
      <c r="E383" s="127" t="str">
        <f>VLOOKUP($A383,[3]Base!$A$3:$L$1000,6,FALSE)</f>
        <v/>
      </c>
      <c r="F383" s="128" t="str">
        <f>VLOOKUP($A383,[3]Base!$A$3:$L$1000,8,FALSE)</f>
        <v/>
      </c>
      <c r="G383" s="129"/>
      <c r="H383" s="130"/>
      <c r="I383" s="138">
        <f>[2]MENSAIS!$J671</f>
        <v>0</v>
      </c>
      <c r="J383" s="138"/>
      <c r="K383" s="138"/>
      <c r="L383" s="138"/>
      <c r="M383" s="144"/>
    </row>
    <row r="384" spans="1:13" ht="15" customHeight="1" x14ac:dyDescent="0.2">
      <c r="A384" s="125">
        <v>45931</v>
      </c>
      <c r="B384" s="126">
        <f>VLOOKUP($A384,[3]Base!$A$3:$L$1000,3,FALSE)</f>
        <v>0</v>
      </c>
      <c r="C384" s="127" t="str">
        <f>VLOOKUP($A384,[3]Base!$A$3:$L$1000,4,FALSE)</f>
        <v/>
      </c>
      <c r="D384" s="127" t="str">
        <f>VLOOKUP($A384,[3]Base!$A$3:$L$1000,5,FALSE)</f>
        <v/>
      </c>
      <c r="E384" s="127" t="str">
        <f>VLOOKUP($A384,[3]Base!$A$3:$L$1000,6,FALSE)</f>
        <v/>
      </c>
      <c r="F384" s="128" t="str">
        <f>VLOOKUP($A384,[3]Base!$A$3:$L$1000,8,FALSE)</f>
        <v/>
      </c>
      <c r="G384" s="129"/>
      <c r="H384" s="130"/>
      <c r="I384" s="138">
        <f>[2]MENSAIS!$J672</f>
        <v>0</v>
      </c>
      <c r="J384" s="138"/>
      <c r="K384" s="138"/>
      <c r="L384" s="138"/>
      <c r="M384" s="144"/>
    </row>
    <row r="385" spans="1:13" ht="15" customHeight="1" x14ac:dyDescent="0.2">
      <c r="A385" s="125">
        <v>45962</v>
      </c>
      <c r="B385" s="126">
        <f>VLOOKUP($A385,[3]Base!$A$3:$L$1000,3,FALSE)</f>
        <v>0</v>
      </c>
      <c r="C385" s="127" t="str">
        <f>VLOOKUP($A385,[3]Base!$A$3:$L$1000,4,FALSE)</f>
        <v/>
      </c>
      <c r="D385" s="127" t="str">
        <f>VLOOKUP($A385,[3]Base!$A$3:$L$1000,5,FALSE)</f>
        <v/>
      </c>
      <c r="E385" s="127" t="str">
        <f>VLOOKUP($A385,[3]Base!$A$3:$L$1000,6,FALSE)</f>
        <v/>
      </c>
      <c r="F385" s="128" t="str">
        <f>VLOOKUP($A385,[3]Base!$A$3:$L$1000,8,FALSE)</f>
        <v/>
      </c>
      <c r="G385" s="129"/>
      <c r="H385" s="130"/>
      <c r="I385" s="138">
        <f>[2]MENSAIS!$J673</f>
        <v>0</v>
      </c>
      <c r="J385" s="138"/>
      <c r="K385" s="138"/>
      <c r="L385" s="138"/>
      <c r="M385" s="144"/>
    </row>
    <row r="386" spans="1:13" ht="15" customHeight="1" x14ac:dyDescent="0.2">
      <c r="A386" s="125">
        <v>45992</v>
      </c>
      <c r="B386" s="126">
        <f>VLOOKUP($A386,[3]Base!$A$3:$L$1000,3,FALSE)</f>
        <v>0</v>
      </c>
      <c r="C386" s="127" t="str">
        <f>VLOOKUP($A386,[3]Base!$A$3:$L$1000,4,FALSE)</f>
        <v/>
      </c>
      <c r="D386" s="127" t="str">
        <f>VLOOKUP($A386,[3]Base!$A$3:$L$1000,5,FALSE)</f>
        <v/>
      </c>
      <c r="E386" s="127" t="str">
        <f>VLOOKUP($A386,[3]Base!$A$3:$L$1000,6,FALSE)</f>
        <v/>
      </c>
      <c r="F386" s="128" t="str">
        <f>VLOOKUP($A386,[3]Base!$A$3:$L$1000,8,FALSE)</f>
        <v/>
      </c>
      <c r="G386" s="129"/>
      <c r="H386" s="130"/>
      <c r="I386" s="138">
        <f>[2]MENSAIS!$J674</f>
        <v>0</v>
      </c>
      <c r="J386" s="138"/>
      <c r="K386" s="138"/>
      <c r="L386" s="138"/>
      <c r="M386" s="144"/>
    </row>
    <row r="387" spans="1:13" ht="15" customHeight="1" x14ac:dyDescent="0.2">
      <c r="A387" s="125">
        <v>46023</v>
      </c>
      <c r="B387" s="126">
        <f>VLOOKUP($A387,[3]Base!$A$3:$L$1000,3,FALSE)</f>
        <v>0</v>
      </c>
      <c r="C387" s="127" t="str">
        <f>VLOOKUP($A387,[3]Base!$A$3:$L$1000,4,FALSE)</f>
        <v/>
      </c>
      <c r="D387" s="127" t="str">
        <f>VLOOKUP($A387,[3]Base!$A$3:$L$1000,5,FALSE)</f>
        <v/>
      </c>
      <c r="E387" s="127" t="str">
        <f>VLOOKUP($A387,[3]Base!$A$3:$L$1000,6,FALSE)</f>
        <v/>
      </c>
      <c r="F387" s="128" t="str">
        <f>VLOOKUP($A387,[3]Base!$A$3:$L$1000,8,FALSE)</f>
        <v/>
      </c>
      <c r="G387" s="129"/>
      <c r="H387" s="130"/>
      <c r="I387" s="138">
        <f>[2]MENSAIS!$J675</f>
        <v>0</v>
      </c>
      <c r="J387" s="138"/>
      <c r="K387" s="138"/>
      <c r="L387" s="138"/>
      <c r="M387" s="144"/>
    </row>
    <row r="388" spans="1:13" ht="15" customHeight="1" x14ac:dyDescent="0.2">
      <c r="A388" s="125">
        <v>46054</v>
      </c>
      <c r="B388" s="126">
        <f>VLOOKUP($A388,[3]Base!$A$3:$L$1000,3,FALSE)</f>
        <v>0</v>
      </c>
      <c r="C388" s="127" t="str">
        <f>VLOOKUP($A388,[3]Base!$A$3:$L$1000,4,FALSE)</f>
        <v/>
      </c>
      <c r="D388" s="127" t="str">
        <f>VLOOKUP($A388,[3]Base!$A$3:$L$1000,5,FALSE)</f>
        <v/>
      </c>
      <c r="E388" s="127" t="str">
        <f>VLOOKUP($A388,[3]Base!$A$3:$L$1000,6,FALSE)</f>
        <v/>
      </c>
      <c r="F388" s="128" t="str">
        <f>VLOOKUP($A388,[3]Base!$A$3:$L$1000,8,FALSE)</f>
        <v/>
      </c>
      <c r="G388" s="129"/>
      <c r="H388" s="130"/>
      <c r="I388" s="138">
        <f>[2]MENSAIS!$J676</f>
        <v>0</v>
      </c>
      <c r="J388" s="138"/>
      <c r="K388" s="138"/>
      <c r="L388" s="138"/>
      <c r="M388" s="144"/>
    </row>
    <row r="389" spans="1:13" ht="15" customHeight="1" x14ac:dyDescent="0.2">
      <c r="A389" s="125">
        <v>46082</v>
      </c>
      <c r="B389" s="126">
        <f>VLOOKUP($A389,[3]Base!$A$3:$L$1000,3,FALSE)</f>
        <v>0</v>
      </c>
      <c r="C389" s="127" t="str">
        <f>VLOOKUP($A389,[3]Base!$A$3:$L$1000,4,FALSE)</f>
        <v/>
      </c>
      <c r="D389" s="127" t="str">
        <f>VLOOKUP($A389,[3]Base!$A$3:$L$1000,5,FALSE)</f>
        <v/>
      </c>
      <c r="E389" s="127" t="str">
        <f>VLOOKUP($A389,[3]Base!$A$3:$L$1000,6,FALSE)</f>
        <v/>
      </c>
      <c r="F389" s="128" t="str">
        <f>VLOOKUP($A389,[3]Base!$A$3:$L$1000,8,FALSE)</f>
        <v/>
      </c>
      <c r="G389" s="129"/>
      <c r="H389" s="130"/>
      <c r="I389" s="138">
        <f>[2]MENSAIS!$J677</f>
        <v>0</v>
      </c>
      <c r="J389" s="138"/>
      <c r="K389" s="138"/>
      <c r="L389" s="138"/>
      <c r="M389" s="144"/>
    </row>
    <row r="390" spans="1:13" ht="15" customHeight="1" x14ac:dyDescent="0.2">
      <c r="A390" s="125">
        <v>46113</v>
      </c>
      <c r="B390" s="126">
        <f>VLOOKUP($A390,[3]Base!$A$3:$L$1000,3,FALSE)</f>
        <v>0</v>
      </c>
      <c r="C390" s="127" t="str">
        <f>VLOOKUP($A390,[3]Base!$A$3:$L$1000,4,FALSE)</f>
        <v/>
      </c>
      <c r="D390" s="127" t="str">
        <f>VLOOKUP($A390,[3]Base!$A$3:$L$1000,5,FALSE)</f>
        <v/>
      </c>
      <c r="E390" s="127" t="str">
        <f>VLOOKUP($A390,[3]Base!$A$3:$L$1000,6,FALSE)</f>
        <v/>
      </c>
      <c r="F390" s="128" t="str">
        <f>VLOOKUP($A390,[3]Base!$A$3:$L$1000,8,FALSE)</f>
        <v/>
      </c>
      <c r="G390" s="129"/>
      <c r="H390" s="130"/>
      <c r="I390" s="138">
        <f>[2]MENSAIS!$J678</f>
        <v>0</v>
      </c>
      <c r="J390" s="138"/>
      <c r="K390" s="138"/>
      <c r="L390" s="138"/>
      <c r="M390" s="144"/>
    </row>
    <row r="391" spans="1:13" ht="15" customHeight="1" x14ac:dyDescent="0.2">
      <c r="A391" s="125">
        <v>46143</v>
      </c>
      <c r="B391" s="126">
        <f>VLOOKUP($A391,[3]Base!$A$3:$L$1000,3,FALSE)</f>
        <v>0</v>
      </c>
      <c r="C391" s="127" t="str">
        <f>VLOOKUP($A391,[3]Base!$A$3:$L$1000,4,FALSE)</f>
        <v/>
      </c>
      <c r="D391" s="127" t="str">
        <f>VLOOKUP($A391,[3]Base!$A$3:$L$1000,5,FALSE)</f>
        <v/>
      </c>
      <c r="E391" s="127" t="str">
        <f>VLOOKUP($A391,[3]Base!$A$3:$L$1000,6,FALSE)</f>
        <v/>
      </c>
      <c r="F391" s="128" t="str">
        <f>VLOOKUP($A391,[3]Base!$A$3:$L$1000,8,FALSE)</f>
        <v/>
      </c>
      <c r="G391" s="129"/>
      <c r="H391" s="130"/>
      <c r="I391" s="138">
        <f>[2]MENSAIS!$J679</f>
        <v>0</v>
      </c>
      <c r="J391" s="138"/>
      <c r="K391" s="138"/>
      <c r="L391" s="138"/>
      <c r="M391" s="144"/>
    </row>
    <row r="392" spans="1:13" ht="15" customHeight="1" x14ac:dyDescent="0.2">
      <c r="A392" s="125">
        <v>46174</v>
      </c>
      <c r="B392" s="126">
        <f>VLOOKUP($A392,[3]Base!$A$3:$L$1000,3,FALSE)</f>
        <v>0</v>
      </c>
      <c r="C392" s="127" t="str">
        <f>VLOOKUP($A392,[3]Base!$A$3:$L$1000,4,FALSE)</f>
        <v/>
      </c>
      <c r="D392" s="127" t="str">
        <f>VLOOKUP($A392,[3]Base!$A$3:$L$1000,5,FALSE)</f>
        <v/>
      </c>
      <c r="E392" s="127" t="str">
        <f>VLOOKUP($A392,[3]Base!$A$3:$L$1000,6,FALSE)</f>
        <v/>
      </c>
      <c r="F392" s="128" t="str">
        <f>VLOOKUP($A392,[3]Base!$A$3:$L$1000,8,FALSE)</f>
        <v/>
      </c>
      <c r="G392" s="129"/>
      <c r="H392" s="130"/>
      <c r="I392" s="138">
        <f>[2]MENSAIS!$J680</f>
        <v>0</v>
      </c>
      <c r="J392" s="138"/>
      <c r="K392" s="138"/>
      <c r="L392" s="138"/>
      <c r="M392" s="144"/>
    </row>
    <row r="393" spans="1:13" ht="15" customHeight="1" x14ac:dyDescent="0.2">
      <c r="A393" s="125">
        <v>46204</v>
      </c>
      <c r="B393" s="126">
        <f>VLOOKUP($A393,[3]Base!$A$3:$L$1000,3,FALSE)</f>
        <v>0</v>
      </c>
      <c r="C393" s="127" t="str">
        <f>VLOOKUP($A393,[3]Base!$A$3:$L$1000,4,FALSE)</f>
        <v/>
      </c>
      <c r="D393" s="127" t="str">
        <f>VLOOKUP($A393,[3]Base!$A$3:$L$1000,5,FALSE)</f>
        <v/>
      </c>
      <c r="E393" s="127" t="str">
        <f>VLOOKUP($A393,[3]Base!$A$3:$L$1000,6,FALSE)</f>
        <v/>
      </c>
      <c r="F393" s="128" t="str">
        <f>VLOOKUP($A393,[3]Base!$A$3:$L$1000,8,FALSE)</f>
        <v/>
      </c>
      <c r="G393" s="129"/>
      <c r="H393" s="130"/>
      <c r="I393" s="138">
        <f>[2]MENSAIS!$J681</f>
        <v>0</v>
      </c>
      <c r="J393" s="138"/>
      <c r="K393" s="138"/>
      <c r="L393" s="138"/>
      <c r="M393" s="144"/>
    </row>
    <row r="394" spans="1:13" ht="15" customHeight="1" x14ac:dyDescent="0.2">
      <c r="A394" s="125">
        <v>46235</v>
      </c>
      <c r="B394" s="126">
        <f>VLOOKUP($A394,[3]Base!$A$3:$L$1000,3,FALSE)</f>
        <v>0</v>
      </c>
      <c r="C394" s="127" t="str">
        <f>VLOOKUP($A394,[3]Base!$A$3:$L$1000,4,FALSE)</f>
        <v/>
      </c>
      <c r="D394" s="127" t="str">
        <f>VLOOKUP($A394,[3]Base!$A$3:$L$1000,5,FALSE)</f>
        <v/>
      </c>
      <c r="E394" s="127" t="str">
        <f>VLOOKUP($A394,[3]Base!$A$3:$L$1000,6,FALSE)</f>
        <v/>
      </c>
      <c r="F394" s="128" t="str">
        <f>VLOOKUP($A394,[3]Base!$A$3:$L$1000,8,FALSE)</f>
        <v/>
      </c>
      <c r="G394" s="129"/>
      <c r="H394" s="130"/>
      <c r="I394" s="138">
        <f>[2]MENSAIS!$J682</f>
        <v>0</v>
      </c>
      <c r="J394" s="138"/>
      <c r="K394" s="138"/>
      <c r="L394" s="138"/>
      <c r="M394" s="144"/>
    </row>
    <row r="395" spans="1:13" ht="15" customHeight="1" x14ac:dyDescent="0.2">
      <c r="A395" s="125">
        <v>46266</v>
      </c>
      <c r="B395" s="126">
        <f>VLOOKUP($A395,[3]Base!$A$3:$L$1000,3,FALSE)</f>
        <v>0</v>
      </c>
      <c r="C395" s="127" t="str">
        <f>VLOOKUP($A395,[3]Base!$A$3:$L$1000,4,FALSE)</f>
        <v/>
      </c>
      <c r="D395" s="127" t="str">
        <f>VLOOKUP($A395,[3]Base!$A$3:$L$1000,5,FALSE)</f>
        <v/>
      </c>
      <c r="E395" s="127" t="str">
        <f>VLOOKUP($A395,[3]Base!$A$3:$L$1000,6,FALSE)</f>
        <v/>
      </c>
      <c r="F395" s="128" t="str">
        <f>VLOOKUP($A395,[3]Base!$A$3:$L$1000,8,FALSE)</f>
        <v/>
      </c>
      <c r="G395" s="129"/>
      <c r="H395" s="130"/>
      <c r="I395" s="138">
        <f>[2]MENSAIS!$J683</f>
        <v>0</v>
      </c>
      <c r="J395" s="138"/>
      <c r="K395" s="138"/>
      <c r="L395" s="138"/>
      <c r="M395" s="144"/>
    </row>
    <row r="396" spans="1:13" ht="15" customHeight="1" x14ac:dyDescent="0.2">
      <c r="A396" s="125">
        <v>46296</v>
      </c>
      <c r="B396" s="126">
        <f>VLOOKUP($A396,[3]Base!$A$3:$L$1000,3,FALSE)</f>
        <v>0</v>
      </c>
      <c r="C396" s="127" t="str">
        <f>VLOOKUP($A396,[3]Base!$A$3:$L$1000,4,FALSE)</f>
        <v/>
      </c>
      <c r="D396" s="127" t="str">
        <f>VLOOKUP($A396,[3]Base!$A$3:$L$1000,5,FALSE)</f>
        <v/>
      </c>
      <c r="E396" s="127" t="str">
        <f>VLOOKUP($A396,[3]Base!$A$3:$L$1000,6,FALSE)</f>
        <v/>
      </c>
      <c r="F396" s="128" t="str">
        <f>VLOOKUP($A396,[3]Base!$A$3:$L$1000,8,FALSE)</f>
        <v/>
      </c>
      <c r="G396" s="129"/>
      <c r="H396" s="130"/>
      <c r="I396" s="138">
        <f>[2]MENSAIS!$J684</f>
        <v>0</v>
      </c>
      <c r="J396" s="138"/>
      <c r="K396" s="138"/>
      <c r="L396" s="138"/>
      <c r="M396" s="144"/>
    </row>
    <row r="397" spans="1:13" ht="15" customHeight="1" x14ac:dyDescent="0.2">
      <c r="A397" s="125">
        <v>46327</v>
      </c>
      <c r="B397" s="126">
        <f>VLOOKUP($A397,[3]Base!$A$3:$L$1000,3,FALSE)</f>
        <v>0</v>
      </c>
      <c r="C397" s="127" t="str">
        <f>VLOOKUP($A397,[3]Base!$A$3:$L$1000,4,FALSE)</f>
        <v/>
      </c>
      <c r="D397" s="127" t="str">
        <f>VLOOKUP($A397,[3]Base!$A$3:$L$1000,5,FALSE)</f>
        <v/>
      </c>
      <c r="E397" s="127" t="str">
        <f>VLOOKUP($A397,[3]Base!$A$3:$L$1000,6,FALSE)</f>
        <v/>
      </c>
      <c r="F397" s="128" t="str">
        <f>VLOOKUP($A397,[3]Base!$A$3:$L$1000,8,FALSE)</f>
        <v/>
      </c>
      <c r="G397" s="129"/>
      <c r="H397" s="130"/>
      <c r="I397" s="138">
        <f>[2]MENSAIS!$J685</f>
        <v>0</v>
      </c>
      <c r="J397" s="138"/>
      <c r="K397" s="138"/>
      <c r="L397" s="138"/>
      <c r="M397" s="144"/>
    </row>
    <row r="398" spans="1:13" ht="15" customHeight="1" x14ac:dyDescent="0.2">
      <c r="A398" s="125">
        <v>46357</v>
      </c>
      <c r="B398" s="126">
        <f>VLOOKUP($A398,[3]Base!$A$3:$L$1000,3,FALSE)</f>
        <v>0</v>
      </c>
      <c r="C398" s="127" t="str">
        <f>VLOOKUP($A398,[3]Base!$A$3:$L$1000,4,FALSE)</f>
        <v/>
      </c>
      <c r="D398" s="127" t="str">
        <f>VLOOKUP($A398,[3]Base!$A$3:$L$1000,5,FALSE)</f>
        <v/>
      </c>
      <c r="E398" s="127" t="str">
        <f>VLOOKUP($A398,[3]Base!$A$3:$L$1000,6,FALSE)</f>
        <v/>
      </c>
      <c r="F398" s="128" t="str">
        <f>VLOOKUP($A398,[3]Base!$A$3:$L$1000,8,FALSE)</f>
        <v/>
      </c>
      <c r="G398" s="129"/>
      <c r="H398" s="130"/>
      <c r="I398" s="138">
        <f>[2]MENSAIS!$J686</f>
        <v>1</v>
      </c>
      <c r="J398" s="138"/>
      <c r="K398" s="138"/>
      <c r="L398" s="138"/>
      <c r="M398" s="144"/>
    </row>
    <row r="399" spans="1:13" ht="15" customHeight="1" x14ac:dyDescent="0.2">
      <c r="A399" s="125">
        <v>46388</v>
      </c>
      <c r="B399" s="126">
        <f>VLOOKUP($A399,[3]Base!$A$3:$L$1000,3,FALSE)</f>
        <v>0</v>
      </c>
      <c r="C399" s="127" t="str">
        <f>VLOOKUP($A399,[3]Base!$A$3:$L$1000,4,FALSE)</f>
        <v/>
      </c>
      <c r="D399" s="127" t="str">
        <f>VLOOKUP($A399,[3]Base!$A$3:$L$1000,5,FALSE)</f>
        <v/>
      </c>
      <c r="E399" s="127" t="str">
        <f>VLOOKUP($A399,[3]Base!$A$3:$L$1000,6,FALSE)</f>
        <v/>
      </c>
      <c r="F399" s="128" t="str">
        <f>VLOOKUP($A399,[3]Base!$A$3:$L$1000,8,FALSE)</f>
        <v/>
      </c>
      <c r="G399" s="129"/>
      <c r="H399" s="130"/>
      <c r="I399" s="138">
        <f>[2]MENSAIS!$J687</f>
        <v>2</v>
      </c>
      <c r="J399" s="138"/>
      <c r="K399" s="138"/>
      <c r="L399" s="138"/>
      <c r="M399" s="144"/>
    </row>
    <row r="400" spans="1:13" ht="15" customHeight="1" x14ac:dyDescent="0.2">
      <c r="A400" s="125">
        <v>46419</v>
      </c>
      <c r="B400" s="126">
        <f>VLOOKUP($A400,[3]Base!$A$3:$L$1000,3,FALSE)</f>
        <v>0</v>
      </c>
      <c r="C400" s="127" t="str">
        <f>VLOOKUP($A400,[3]Base!$A$3:$L$1000,4,FALSE)</f>
        <v/>
      </c>
      <c r="D400" s="127" t="str">
        <f>VLOOKUP($A400,[3]Base!$A$3:$L$1000,5,FALSE)</f>
        <v/>
      </c>
      <c r="E400" s="127" t="str">
        <f>VLOOKUP($A400,[3]Base!$A$3:$L$1000,6,FALSE)</f>
        <v/>
      </c>
      <c r="F400" s="128" t="str">
        <f>VLOOKUP($A400,[3]Base!$A$3:$L$1000,8,FALSE)</f>
        <v/>
      </c>
      <c r="G400" s="129"/>
      <c r="H400" s="130"/>
      <c r="I400" s="138">
        <f>[2]MENSAIS!$J688</f>
        <v>3</v>
      </c>
      <c r="J400" s="138"/>
      <c r="K400" s="138"/>
      <c r="L400" s="138"/>
      <c r="M400" s="144"/>
    </row>
    <row r="401" spans="1:13" ht="15" customHeight="1" x14ac:dyDescent="0.2">
      <c r="A401" s="125">
        <v>46447</v>
      </c>
      <c r="B401" s="126">
        <f>VLOOKUP($A401,[3]Base!$A$3:$L$1000,3,FALSE)</f>
        <v>0</v>
      </c>
      <c r="C401" s="127" t="str">
        <f>VLOOKUP($A401,[3]Base!$A$3:$L$1000,4,FALSE)</f>
        <v/>
      </c>
      <c r="D401" s="127" t="str">
        <f>VLOOKUP($A401,[3]Base!$A$3:$L$1000,5,FALSE)</f>
        <v/>
      </c>
      <c r="E401" s="127" t="str">
        <f>VLOOKUP($A401,[3]Base!$A$3:$L$1000,6,FALSE)</f>
        <v/>
      </c>
      <c r="F401" s="128" t="str">
        <f>VLOOKUP($A401,[3]Base!$A$3:$L$1000,8,FALSE)</f>
        <v/>
      </c>
      <c r="G401" s="129"/>
      <c r="H401" s="130"/>
      <c r="I401" s="138">
        <f>[2]MENSAIS!$J689</f>
        <v>4</v>
      </c>
      <c r="J401" s="138"/>
      <c r="K401" s="138"/>
      <c r="L401" s="138"/>
      <c r="M401" s="144"/>
    </row>
    <row r="402" spans="1:13" ht="15" customHeight="1" x14ac:dyDescent="0.2">
      <c r="A402" s="125">
        <v>46478</v>
      </c>
      <c r="B402" s="126">
        <f>VLOOKUP($A402,[3]Base!$A$3:$L$1000,3,FALSE)</f>
        <v>0</v>
      </c>
      <c r="C402" s="127" t="str">
        <f>VLOOKUP($A402,[3]Base!$A$3:$L$1000,4,FALSE)</f>
        <v/>
      </c>
      <c r="D402" s="127" t="str">
        <f>VLOOKUP($A402,[3]Base!$A$3:$L$1000,5,FALSE)</f>
        <v/>
      </c>
      <c r="E402" s="127" t="str">
        <f>VLOOKUP($A402,[3]Base!$A$3:$L$1000,6,FALSE)</f>
        <v/>
      </c>
      <c r="F402" s="128" t="str">
        <f>VLOOKUP($A402,[3]Base!$A$3:$L$1000,8,FALSE)</f>
        <v/>
      </c>
      <c r="G402" s="129"/>
      <c r="H402" s="130"/>
      <c r="I402" s="138">
        <f>[2]MENSAIS!$J690</f>
        <v>5</v>
      </c>
      <c r="J402" s="138"/>
      <c r="K402" s="138"/>
      <c r="L402" s="138"/>
      <c r="M402" s="144"/>
    </row>
    <row r="403" spans="1:13" ht="15" customHeight="1" x14ac:dyDescent="0.2">
      <c r="A403" s="125">
        <v>46508</v>
      </c>
      <c r="B403" s="126">
        <f>VLOOKUP($A403,[3]Base!$A$3:$L$1000,3,FALSE)</f>
        <v>0</v>
      </c>
      <c r="C403" s="127" t="str">
        <f>VLOOKUP($A403,[3]Base!$A$3:$L$1000,4,FALSE)</f>
        <v/>
      </c>
      <c r="D403" s="127" t="str">
        <f>VLOOKUP($A403,[3]Base!$A$3:$L$1000,5,FALSE)</f>
        <v/>
      </c>
      <c r="E403" s="127" t="str">
        <f>VLOOKUP($A403,[3]Base!$A$3:$L$1000,6,FALSE)</f>
        <v/>
      </c>
      <c r="F403" s="128" t="str">
        <f>VLOOKUP($A403,[3]Base!$A$3:$L$1000,8,FALSE)</f>
        <v/>
      </c>
      <c r="G403" s="129"/>
      <c r="H403" s="130"/>
      <c r="I403" s="138">
        <f>[2]MENSAIS!$J691</f>
        <v>6</v>
      </c>
      <c r="J403" s="138"/>
      <c r="K403" s="138"/>
      <c r="L403" s="138"/>
      <c r="M403" s="144"/>
    </row>
    <row r="404" spans="1:13" ht="15" customHeight="1" x14ac:dyDescent="0.2">
      <c r="A404" s="125">
        <v>46539</v>
      </c>
      <c r="B404" s="126">
        <f>VLOOKUP($A404,[3]Base!$A$3:$L$1000,3,FALSE)</f>
        <v>0</v>
      </c>
      <c r="C404" s="127" t="str">
        <f>VLOOKUP($A404,[3]Base!$A$3:$L$1000,4,FALSE)</f>
        <v/>
      </c>
      <c r="D404" s="127" t="str">
        <f>VLOOKUP($A404,[3]Base!$A$3:$L$1000,5,FALSE)</f>
        <v/>
      </c>
      <c r="E404" s="127" t="str">
        <f>VLOOKUP($A404,[3]Base!$A$3:$L$1000,6,FALSE)</f>
        <v/>
      </c>
      <c r="F404" s="128" t="str">
        <f>VLOOKUP($A404,[3]Base!$A$3:$L$1000,8,FALSE)</f>
        <v/>
      </c>
      <c r="G404" s="129"/>
      <c r="H404" s="130"/>
      <c r="I404" s="138">
        <f>[2]MENSAIS!$J692</f>
        <v>7</v>
      </c>
      <c r="J404" s="138"/>
      <c r="K404" s="138"/>
      <c r="L404" s="138"/>
      <c r="M404" s="144"/>
    </row>
    <row r="405" spans="1:13" ht="15" customHeight="1" x14ac:dyDescent="0.2">
      <c r="A405" s="125">
        <v>46569</v>
      </c>
      <c r="B405" s="126">
        <f>VLOOKUP($A405,[3]Base!$A$3:$L$1000,3,FALSE)</f>
        <v>0</v>
      </c>
      <c r="C405" s="127" t="str">
        <f>VLOOKUP($A405,[3]Base!$A$3:$L$1000,4,FALSE)</f>
        <v/>
      </c>
      <c r="D405" s="127" t="str">
        <f>VLOOKUP($A405,[3]Base!$A$3:$L$1000,5,FALSE)</f>
        <v/>
      </c>
      <c r="E405" s="127" t="str">
        <f>VLOOKUP($A405,[3]Base!$A$3:$L$1000,6,FALSE)</f>
        <v/>
      </c>
      <c r="F405" s="128" t="str">
        <f>VLOOKUP($A405,[3]Base!$A$3:$L$1000,8,FALSE)</f>
        <v/>
      </c>
      <c r="G405" s="129"/>
      <c r="H405" s="130"/>
      <c r="I405" s="138">
        <f>[2]MENSAIS!$J693</f>
        <v>8</v>
      </c>
      <c r="J405" s="138"/>
      <c r="K405" s="138"/>
      <c r="L405" s="138"/>
      <c r="M405" s="144"/>
    </row>
    <row r="406" spans="1:13" ht="15" customHeight="1" x14ac:dyDescent="0.2">
      <c r="A406" s="125">
        <v>46600</v>
      </c>
      <c r="B406" s="126">
        <f>VLOOKUP($A406,[3]Base!$A$3:$L$1000,3,FALSE)</f>
        <v>0</v>
      </c>
      <c r="C406" s="127" t="str">
        <f>VLOOKUP($A406,[3]Base!$A$3:$L$1000,4,FALSE)</f>
        <v/>
      </c>
      <c r="D406" s="127" t="str">
        <f>VLOOKUP($A406,[3]Base!$A$3:$L$1000,5,FALSE)</f>
        <v/>
      </c>
      <c r="E406" s="127" t="str">
        <f>VLOOKUP($A406,[3]Base!$A$3:$L$1000,6,FALSE)</f>
        <v/>
      </c>
      <c r="F406" s="128" t="str">
        <f>VLOOKUP($A406,[3]Base!$A$3:$L$1000,8,FALSE)</f>
        <v/>
      </c>
      <c r="G406" s="129"/>
      <c r="H406" s="130"/>
      <c r="I406" s="138">
        <f>[2]MENSAIS!$J694</f>
        <v>9</v>
      </c>
      <c r="J406" s="138"/>
      <c r="K406" s="138"/>
      <c r="L406" s="138"/>
      <c r="M406" s="144"/>
    </row>
    <row r="407" spans="1:13" ht="15" customHeight="1" x14ac:dyDescent="0.2">
      <c r="A407" s="125">
        <v>46631</v>
      </c>
      <c r="B407" s="126">
        <f>VLOOKUP($A407,[3]Base!$A$3:$L$1000,3,FALSE)</f>
        <v>0</v>
      </c>
      <c r="C407" s="127" t="str">
        <f>VLOOKUP($A407,[3]Base!$A$3:$L$1000,4,FALSE)</f>
        <v/>
      </c>
      <c r="D407" s="127" t="str">
        <f>VLOOKUP($A407,[3]Base!$A$3:$L$1000,5,FALSE)</f>
        <v/>
      </c>
      <c r="E407" s="127" t="str">
        <f>VLOOKUP($A407,[3]Base!$A$3:$L$1000,6,FALSE)</f>
        <v/>
      </c>
      <c r="F407" s="128" t="str">
        <f>VLOOKUP($A407,[3]Base!$A$3:$L$1000,8,FALSE)</f>
        <v/>
      </c>
      <c r="G407" s="129"/>
      <c r="H407" s="130"/>
      <c r="I407" s="138">
        <f>[2]MENSAIS!$J695</f>
        <v>10</v>
      </c>
      <c r="J407" s="138"/>
      <c r="K407" s="138"/>
      <c r="L407" s="138"/>
      <c r="M407" s="144"/>
    </row>
    <row r="408" spans="1:13" ht="15" customHeight="1" x14ac:dyDescent="0.2">
      <c r="A408" s="125">
        <v>46661</v>
      </c>
      <c r="B408" s="126">
        <f>VLOOKUP($A408,[3]Base!$A$3:$L$1000,3,FALSE)</f>
        <v>0</v>
      </c>
      <c r="C408" s="127" t="str">
        <f>VLOOKUP($A408,[3]Base!$A$3:$L$1000,4,FALSE)</f>
        <v/>
      </c>
      <c r="D408" s="127" t="str">
        <f>VLOOKUP($A408,[3]Base!$A$3:$L$1000,5,FALSE)</f>
        <v/>
      </c>
      <c r="E408" s="127" t="str">
        <f>VLOOKUP($A408,[3]Base!$A$3:$L$1000,6,FALSE)</f>
        <v/>
      </c>
      <c r="F408" s="128" t="str">
        <f>VLOOKUP($A408,[3]Base!$A$3:$L$1000,8,FALSE)</f>
        <v/>
      </c>
      <c r="G408" s="129"/>
      <c r="H408" s="130"/>
      <c r="I408" s="138">
        <f>[2]MENSAIS!$J696</f>
        <v>11</v>
      </c>
      <c r="J408" s="138"/>
      <c r="K408" s="138"/>
      <c r="L408" s="138"/>
      <c r="M408" s="144"/>
    </row>
    <row r="409" spans="1:13" ht="15" customHeight="1" x14ac:dyDescent="0.2">
      <c r="A409" s="125">
        <v>46692</v>
      </c>
      <c r="B409" s="126">
        <f>VLOOKUP($A409,[3]Base!$A$3:$L$1000,3,FALSE)</f>
        <v>0</v>
      </c>
      <c r="C409" s="127" t="str">
        <f>VLOOKUP($A409,[3]Base!$A$3:$L$1000,4,FALSE)</f>
        <v/>
      </c>
      <c r="D409" s="127" t="str">
        <f>VLOOKUP($A409,[3]Base!$A$3:$L$1000,5,FALSE)</f>
        <v/>
      </c>
      <c r="E409" s="127" t="str">
        <f>VLOOKUP($A409,[3]Base!$A$3:$L$1000,6,FALSE)</f>
        <v/>
      </c>
      <c r="F409" s="128" t="str">
        <f>VLOOKUP($A409,[3]Base!$A$3:$L$1000,8,FALSE)</f>
        <v/>
      </c>
      <c r="G409" s="129"/>
      <c r="H409" s="130"/>
      <c r="I409" s="138">
        <f>[2]MENSAIS!$J697</f>
        <v>12</v>
      </c>
      <c r="J409" s="138"/>
      <c r="K409" s="138"/>
      <c r="L409" s="138"/>
      <c r="M409" s="144"/>
    </row>
    <row r="410" spans="1:13" ht="15" customHeight="1" x14ac:dyDescent="0.2">
      <c r="A410" s="125">
        <v>46722</v>
      </c>
      <c r="B410" s="126">
        <f>VLOOKUP($A410,[3]Base!$A$3:$L$1000,3,FALSE)</f>
        <v>0</v>
      </c>
      <c r="C410" s="127" t="str">
        <f>VLOOKUP($A410,[3]Base!$A$3:$L$1000,4,FALSE)</f>
        <v/>
      </c>
      <c r="D410" s="127" t="str">
        <f>VLOOKUP($A410,[3]Base!$A$3:$L$1000,5,FALSE)</f>
        <v/>
      </c>
      <c r="E410" s="127" t="str">
        <f>VLOOKUP($A410,[3]Base!$A$3:$L$1000,6,FALSE)</f>
        <v/>
      </c>
      <c r="F410" s="128" t="str">
        <f>VLOOKUP($A410,[3]Base!$A$3:$L$1000,8,FALSE)</f>
        <v/>
      </c>
      <c r="G410" s="129"/>
      <c r="H410" s="130"/>
      <c r="I410" s="138">
        <f>[2]MENSAIS!$J698</f>
        <v>13</v>
      </c>
      <c r="J410" s="138"/>
      <c r="K410" s="138"/>
      <c r="L410" s="138"/>
      <c r="M410" s="144"/>
    </row>
    <row r="411" spans="1:13" ht="15" customHeight="1" x14ac:dyDescent="0.2">
      <c r="A411" s="125">
        <v>46753</v>
      </c>
      <c r="B411" s="126">
        <f>VLOOKUP($A411,[3]Base!$A$3:$L$1000,3,FALSE)</f>
        <v>0</v>
      </c>
      <c r="C411" s="127" t="str">
        <f>VLOOKUP($A411,[3]Base!$A$3:$L$1000,4,FALSE)</f>
        <v/>
      </c>
      <c r="D411" s="127" t="str">
        <f>VLOOKUP($A411,[3]Base!$A$3:$L$1000,5,FALSE)</f>
        <v/>
      </c>
      <c r="E411" s="127" t="str">
        <f>VLOOKUP($A411,[3]Base!$A$3:$L$1000,6,FALSE)</f>
        <v/>
      </c>
      <c r="F411" s="128" t="str">
        <f>VLOOKUP($A411,[3]Base!$A$3:$L$1000,8,FALSE)</f>
        <v/>
      </c>
      <c r="G411" s="129"/>
      <c r="H411" s="130"/>
      <c r="I411" s="138">
        <f>[2]MENSAIS!$J699</f>
        <v>14</v>
      </c>
      <c r="J411" s="138"/>
      <c r="K411" s="138"/>
      <c r="L411" s="138"/>
      <c r="M411" s="144"/>
    </row>
    <row r="412" spans="1:13" ht="15" customHeight="1" x14ac:dyDescent="0.2">
      <c r="A412" s="125">
        <v>46784</v>
      </c>
      <c r="B412" s="126">
        <f>VLOOKUP($A412,[3]Base!$A$3:$L$1000,3,FALSE)</f>
        <v>0</v>
      </c>
      <c r="C412" s="127" t="str">
        <f>VLOOKUP($A412,[3]Base!$A$3:$L$1000,4,FALSE)</f>
        <v/>
      </c>
      <c r="D412" s="127" t="str">
        <f>VLOOKUP($A412,[3]Base!$A$3:$L$1000,5,FALSE)</f>
        <v/>
      </c>
      <c r="E412" s="127" t="str">
        <f>VLOOKUP($A412,[3]Base!$A$3:$L$1000,6,FALSE)</f>
        <v/>
      </c>
      <c r="F412" s="128" t="str">
        <f>VLOOKUP($A412,[3]Base!$A$3:$L$1000,8,FALSE)</f>
        <v/>
      </c>
      <c r="G412" s="129"/>
      <c r="H412" s="130"/>
      <c r="I412" s="138">
        <f>[2]MENSAIS!$J700</f>
        <v>15</v>
      </c>
      <c r="J412" s="138"/>
      <c r="K412" s="138"/>
      <c r="L412" s="138"/>
      <c r="M412" s="144"/>
    </row>
    <row r="413" spans="1:13" ht="15" customHeight="1" x14ac:dyDescent="0.2">
      <c r="A413" s="125">
        <v>46813</v>
      </c>
      <c r="B413" s="126">
        <f>VLOOKUP($A413,[3]Base!$A$3:$L$1000,3,FALSE)</f>
        <v>0</v>
      </c>
      <c r="C413" s="127" t="str">
        <f>VLOOKUP($A413,[3]Base!$A$3:$L$1000,4,FALSE)</f>
        <v/>
      </c>
      <c r="D413" s="127" t="str">
        <f>VLOOKUP($A413,[3]Base!$A$3:$L$1000,5,FALSE)</f>
        <v/>
      </c>
      <c r="E413" s="127" t="str">
        <f>VLOOKUP($A413,[3]Base!$A$3:$L$1000,6,FALSE)</f>
        <v/>
      </c>
      <c r="F413" s="128" t="str">
        <f>VLOOKUP($A413,[3]Base!$A$3:$L$1000,8,FALSE)</f>
        <v/>
      </c>
      <c r="G413" s="129"/>
      <c r="H413" s="130"/>
      <c r="I413" s="138">
        <f>[2]MENSAIS!$J701</f>
        <v>16</v>
      </c>
      <c r="J413" s="138"/>
      <c r="K413" s="138"/>
      <c r="L413" s="138"/>
      <c r="M413" s="144"/>
    </row>
    <row r="414" spans="1:13" ht="15" customHeight="1" x14ac:dyDescent="0.2">
      <c r="A414" s="125">
        <v>46844</v>
      </c>
      <c r="B414" s="126">
        <f>VLOOKUP($A414,[3]Base!$A$3:$L$1000,3,FALSE)</f>
        <v>0</v>
      </c>
      <c r="C414" s="127" t="str">
        <f>VLOOKUP($A414,[3]Base!$A$3:$L$1000,4,FALSE)</f>
        <v/>
      </c>
      <c r="D414" s="127" t="str">
        <f>VLOOKUP($A414,[3]Base!$A$3:$L$1000,5,FALSE)</f>
        <v/>
      </c>
      <c r="E414" s="127" t="str">
        <f>VLOOKUP($A414,[3]Base!$A$3:$L$1000,6,FALSE)</f>
        <v/>
      </c>
      <c r="F414" s="128" t="str">
        <f>VLOOKUP($A414,[3]Base!$A$3:$L$1000,8,FALSE)</f>
        <v/>
      </c>
      <c r="G414" s="129"/>
      <c r="H414" s="130"/>
      <c r="I414" s="138">
        <f>[2]MENSAIS!$J702</f>
        <v>17</v>
      </c>
      <c r="J414" s="138"/>
      <c r="K414" s="138"/>
      <c r="L414" s="138"/>
      <c r="M414" s="144"/>
    </row>
    <row r="415" spans="1:13" ht="15" customHeight="1" x14ac:dyDescent="0.2">
      <c r="A415" s="125">
        <v>46874</v>
      </c>
      <c r="B415" s="126">
        <f>VLOOKUP($A415,[3]Base!$A$3:$L$1000,3,FALSE)</f>
        <v>0</v>
      </c>
      <c r="C415" s="127" t="str">
        <f>VLOOKUP($A415,[3]Base!$A$3:$L$1000,4,FALSE)</f>
        <v/>
      </c>
      <c r="D415" s="127" t="str">
        <f>VLOOKUP($A415,[3]Base!$A$3:$L$1000,5,FALSE)</f>
        <v/>
      </c>
      <c r="E415" s="127" t="str">
        <f>VLOOKUP($A415,[3]Base!$A$3:$L$1000,6,FALSE)</f>
        <v/>
      </c>
      <c r="F415" s="128" t="str">
        <f>VLOOKUP($A415,[3]Base!$A$3:$L$1000,8,FALSE)</f>
        <v/>
      </c>
      <c r="G415" s="129"/>
      <c r="H415" s="130"/>
      <c r="I415" s="138">
        <f>[2]MENSAIS!$J703</f>
        <v>18</v>
      </c>
      <c r="J415" s="138"/>
      <c r="K415" s="138"/>
      <c r="L415" s="138"/>
      <c r="M415" s="144"/>
    </row>
    <row r="416" spans="1:13" ht="15" customHeight="1" x14ac:dyDescent="0.2">
      <c r="A416" s="125">
        <v>46905</v>
      </c>
      <c r="B416" s="126">
        <f>VLOOKUP($A416,[3]Base!$A$3:$L$1000,3,FALSE)</f>
        <v>0</v>
      </c>
      <c r="C416" s="127" t="str">
        <f>VLOOKUP($A416,[3]Base!$A$3:$L$1000,4,FALSE)</f>
        <v/>
      </c>
      <c r="D416" s="127" t="str">
        <f>VLOOKUP($A416,[3]Base!$A$3:$L$1000,5,FALSE)</f>
        <v/>
      </c>
      <c r="E416" s="127" t="str">
        <f>VLOOKUP($A416,[3]Base!$A$3:$L$1000,6,FALSE)</f>
        <v/>
      </c>
      <c r="F416" s="128" t="str">
        <f>VLOOKUP($A416,[3]Base!$A$3:$L$1000,8,FALSE)</f>
        <v/>
      </c>
      <c r="G416" s="129"/>
      <c r="H416" s="130"/>
      <c r="I416" s="138">
        <f>[2]MENSAIS!$J704</f>
        <v>19</v>
      </c>
      <c r="J416" s="138"/>
      <c r="K416" s="138"/>
      <c r="L416" s="138"/>
      <c r="M416" s="144"/>
    </row>
    <row r="417" spans="1:13" ht="15" customHeight="1" x14ac:dyDescent="0.2">
      <c r="A417" s="125">
        <v>46935</v>
      </c>
      <c r="B417" s="126">
        <f>VLOOKUP($A417,[3]Base!$A$3:$L$1000,3,FALSE)</f>
        <v>0</v>
      </c>
      <c r="C417" s="127" t="str">
        <f>VLOOKUP($A417,[3]Base!$A$3:$L$1000,4,FALSE)</f>
        <v/>
      </c>
      <c r="D417" s="127" t="str">
        <f>VLOOKUP($A417,[3]Base!$A$3:$L$1000,5,FALSE)</f>
        <v/>
      </c>
      <c r="E417" s="127" t="str">
        <f>VLOOKUP($A417,[3]Base!$A$3:$L$1000,6,FALSE)</f>
        <v/>
      </c>
      <c r="F417" s="128" t="str">
        <f>VLOOKUP($A417,[3]Base!$A$3:$L$1000,8,FALSE)</f>
        <v/>
      </c>
      <c r="G417" s="129"/>
      <c r="H417" s="130"/>
      <c r="I417" s="138">
        <f>[2]MENSAIS!$J705</f>
        <v>20</v>
      </c>
      <c r="J417" s="138"/>
      <c r="K417" s="138"/>
      <c r="L417" s="138"/>
      <c r="M417" s="144"/>
    </row>
    <row r="418" spans="1:13" ht="15" customHeight="1" x14ac:dyDescent="0.2">
      <c r="A418" s="125">
        <v>46966</v>
      </c>
      <c r="B418" s="126">
        <f>VLOOKUP($A418,[3]Base!$A$3:$L$1000,3,FALSE)</f>
        <v>0</v>
      </c>
      <c r="C418" s="127" t="str">
        <f>VLOOKUP($A418,[3]Base!$A$3:$L$1000,4,FALSE)</f>
        <v/>
      </c>
      <c r="D418" s="127" t="str">
        <f>VLOOKUP($A418,[3]Base!$A$3:$L$1000,5,FALSE)</f>
        <v/>
      </c>
      <c r="E418" s="127" t="str">
        <f>VLOOKUP($A418,[3]Base!$A$3:$L$1000,6,FALSE)</f>
        <v/>
      </c>
      <c r="F418" s="128" t="str">
        <f>VLOOKUP($A418,[3]Base!$A$3:$L$1000,8,FALSE)</f>
        <v/>
      </c>
      <c r="G418" s="129"/>
      <c r="H418" s="130"/>
      <c r="I418" s="138">
        <f>[2]MENSAIS!$J706</f>
        <v>21</v>
      </c>
      <c r="J418" s="138"/>
      <c r="K418" s="138"/>
      <c r="L418" s="138"/>
      <c r="M418" s="144"/>
    </row>
    <row r="419" spans="1:13" ht="15" customHeight="1" x14ac:dyDescent="0.2">
      <c r="A419" s="125">
        <v>46997</v>
      </c>
      <c r="B419" s="126">
        <f>VLOOKUP($A419,[3]Base!$A$3:$L$1000,3,FALSE)</f>
        <v>0</v>
      </c>
      <c r="C419" s="127" t="str">
        <f>VLOOKUP($A419,[3]Base!$A$3:$L$1000,4,FALSE)</f>
        <v/>
      </c>
      <c r="D419" s="127" t="str">
        <f>VLOOKUP($A419,[3]Base!$A$3:$L$1000,5,FALSE)</f>
        <v/>
      </c>
      <c r="E419" s="127" t="str">
        <f>VLOOKUP($A419,[3]Base!$A$3:$L$1000,6,FALSE)</f>
        <v/>
      </c>
      <c r="F419" s="128" t="str">
        <f>VLOOKUP($A419,[3]Base!$A$3:$L$1000,8,FALSE)</f>
        <v/>
      </c>
      <c r="G419" s="129"/>
      <c r="H419" s="130"/>
      <c r="I419" s="138">
        <f>[2]MENSAIS!$J707</f>
        <v>22</v>
      </c>
      <c r="J419" s="138"/>
      <c r="K419" s="138"/>
      <c r="L419" s="138"/>
      <c r="M419" s="144"/>
    </row>
    <row r="420" spans="1:13" ht="15" customHeight="1" x14ac:dyDescent="0.2">
      <c r="A420" s="125">
        <v>47027</v>
      </c>
      <c r="B420" s="126">
        <f>VLOOKUP($A420,[3]Base!$A$3:$L$1000,3,FALSE)</f>
        <v>0</v>
      </c>
      <c r="C420" s="127" t="str">
        <f>VLOOKUP($A420,[3]Base!$A$3:$L$1000,4,FALSE)</f>
        <v/>
      </c>
      <c r="D420" s="127" t="str">
        <f>VLOOKUP($A420,[3]Base!$A$3:$L$1000,5,FALSE)</f>
        <v/>
      </c>
      <c r="E420" s="127" t="str">
        <f>VLOOKUP($A420,[3]Base!$A$3:$L$1000,6,FALSE)</f>
        <v/>
      </c>
      <c r="F420" s="128" t="str">
        <f>VLOOKUP($A420,[3]Base!$A$3:$L$1000,8,FALSE)</f>
        <v/>
      </c>
      <c r="G420" s="129"/>
      <c r="H420" s="130"/>
      <c r="I420" s="138">
        <f>[2]MENSAIS!$J708</f>
        <v>23</v>
      </c>
      <c r="J420" s="138"/>
      <c r="K420" s="138"/>
      <c r="L420" s="138"/>
      <c r="M420" s="144"/>
    </row>
    <row r="421" spans="1:13" ht="15" customHeight="1" x14ac:dyDescent="0.2">
      <c r="A421" s="125">
        <v>47058</v>
      </c>
      <c r="B421" s="126">
        <f>VLOOKUP($A421,[3]Base!$A$3:$L$1000,3,FALSE)</f>
        <v>0</v>
      </c>
      <c r="C421" s="127" t="str">
        <f>VLOOKUP($A421,[3]Base!$A$3:$L$1000,4,FALSE)</f>
        <v/>
      </c>
      <c r="D421" s="127" t="str">
        <f>VLOOKUP($A421,[3]Base!$A$3:$L$1000,5,FALSE)</f>
        <v/>
      </c>
      <c r="E421" s="127" t="str">
        <f>VLOOKUP($A421,[3]Base!$A$3:$L$1000,6,FALSE)</f>
        <v/>
      </c>
      <c r="F421" s="128" t="str">
        <f>VLOOKUP($A421,[3]Base!$A$3:$L$1000,8,FALSE)</f>
        <v/>
      </c>
      <c r="G421" s="129"/>
      <c r="H421" s="130"/>
      <c r="I421" s="138">
        <f>[2]MENSAIS!$J709</f>
        <v>24</v>
      </c>
      <c r="J421" s="138"/>
      <c r="K421" s="138"/>
      <c r="L421" s="138"/>
      <c r="M421" s="144"/>
    </row>
    <row r="422" spans="1:13" ht="15" customHeight="1" x14ac:dyDescent="0.2">
      <c r="A422" s="125">
        <v>47088</v>
      </c>
      <c r="B422" s="126">
        <f>VLOOKUP($A422,[3]Base!$A$3:$L$1000,3,FALSE)</f>
        <v>0</v>
      </c>
      <c r="C422" s="127" t="str">
        <f>VLOOKUP($A422,[3]Base!$A$3:$L$1000,4,FALSE)</f>
        <v/>
      </c>
      <c r="D422" s="127" t="str">
        <f>VLOOKUP($A422,[3]Base!$A$3:$L$1000,5,FALSE)</f>
        <v/>
      </c>
      <c r="E422" s="127" t="str">
        <f>VLOOKUP($A422,[3]Base!$A$3:$L$1000,6,FALSE)</f>
        <v/>
      </c>
      <c r="F422" s="128" t="str">
        <f>VLOOKUP($A422,[3]Base!$A$3:$L$1000,8,FALSE)</f>
        <v/>
      </c>
      <c r="G422" s="129"/>
      <c r="H422" s="130"/>
      <c r="I422" s="138">
        <f>[2]MENSAIS!$J710</f>
        <v>25</v>
      </c>
      <c r="J422" s="138"/>
      <c r="K422" s="138"/>
      <c r="L422" s="138"/>
      <c r="M422" s="144"/>
    </row>
    <row r="423" spans="1:13" ht="15" customHeight="1" x14ac:dyDescent="0.2">
      <c r="A423" s="125">
        <v>47119</v>
      </c>
      <c r="B423" s="126">
        <f>VLOOKUP($A423,[3]Base!$A$3:$L$1000,3,FALSE)</f>
        <v>0</v>
      </c>
      <c r="C423" s="127" t="str">
        <f>VLOOKUP($A423,[3]Base!$A$3:$L$1000,4,FALSE)</f>
        <v/>
      </c>
      <c r="D423" s="127" t="str">
        <f>VLOOKUP($A423,[3]Base!$A$3:$L$1000,5,FALSE)</f>
        <v/>
      </c>
      <c r="E423" s="127" t="str">
        <f>VLOOKUP($A423,[3]Base!$A$3:$L$1000,6,FALSE)</f>
        <v/>
      </c>
      <c r="F423" s="128" t="str">
        <f>VLOOKUP($A423,[3]Base!$A$3:$L$1000,8,FALSE)</f>
        <v/>
      </c>
      <c r="G423" s="129"/>
      <c r="H423" s="130"/>
      <c r="I423" s="138">
        <f>[2]MENSAIS!$J711</f>
        <v>26</v>
      </c>
    </row>
    <row r="424" spans="1:13" ht="15" customHeight="1" x14ac:dyDescent="0.2">
      <c r="A424" s="125">
        <v>47150</v>
      </c>
      <c r="B424" s="126">
        <f>VLOOKUP($A424,[3]Base!$A$3:$L$1000,3,FALSE)</f>
        <v>0</v>
      </c>
      <c r="C424" s="127" t="str">
        <f>VLOOKUP($A424,[3]Base!$A$3:$L$1000,4,FALSE)</f>
        <v/>
      </c>
      <c r="D424" s="127" t="str">
        <f>VLOOKUP($A424,[3]Base!$A$3:$L$1000,5,FALSE)</f>
        <v/>
      </c>
      <c r="E424" s="127" t="str">
        <f>VLOOKUP($A424,[3]Base!$A$3:$L$1000,6,FALSE)</f>
        <v/>
      </c>
      <c r="F424" s="128" t="str">
        <f>VLOOKUP($A424,[3]Base!$A$3:$L$1000,8,FALSE)</f>
        <v/>
      </c>
      <c r="G424" s="129"/>
      <c r="H424" s="130"/>
      <c r="I424" s="138">
        <f>[2]MENSAIS!$J712</f>
        <v>27</v>
      </c>
    </row>
    <row r="425" spans="1:13" ht="15" customHeight="1" x14ac:dyDescent="0.2">
      <c r="A425" s="125">
        <v>47178</v>
      </c>
      <c r="B425" s="126">
        <f>VLOOKUP($A425,[3]Base!$A$3:$L$1000,3,FALSE)</f>
        <v>0</v>
      </c>
      <c r="C425" s="127" t="str">
        <f>VLOOKUP($A425,[3]Base!$A$3:$L$1000,4,FALSE)</f>
        <v/>
      </c>
      <c r="D425" s="127" t="str">
        <f>VLOOKUP($A425,[3]Base!$A$3:$L$1000,5,FALSE)</f>
        <v/>
      </c>
      <c r="E425" s="127" t="str">
        <f>VLOOKUP($A425,[3]Base!$A$3:$L$1000,6,FALSE)</f>
        <v/>
      </c>
      <c r="F425" s="128" t="str">
        <f>VLOOKUP($A425,[3]Base!$A$3:$L$1000,8,FALSE)</f>
        <v/>
      </c>
      <c r="G425" s="129"/>
      <c r="H425" s="130"/>
      <c r="I425" s="138">
        <f>[2]MENSAIS!$J713</f>
        <v>28</v>
      </c>
    </row>
    <row r="426" spans="1:13" ht="15" customHeight="1" x14ac:dyDescent="0.2">
      <c r="A426" s="125">
        <v>47209</v>
      </c>
      <c r="B426" s="126">
        <f>VLOOKUP($A426,[3]Base!$A$3:$L$1000,3,FALSE)</f>
        <v>0</v>
      </c>
      <c r="C426" s="127" t="str">
        <f>VLOOKUP($A426,[3]Base!$A$3:$L$1000,4,FALSE)</f>
        <v/>
      </c>
      <c r="D426" s="127" t="str">
        <f>VLOOKUP($A426,[3]Base!$A$3:$L$1000,5,FALSE)</f>
        <v/>
      </c>
      <c r="E426" s="127" t="str">
        <f>VLOOKUP($A426,[3]Base!$A$3:$L$1000,6,FALSE)</f>
        <v/>
      </c>
      <c r="F426" s="128" t="str">
        <f>VLOOKUP($A426,[3]Base!$A$3:$L$1000,8,FALSE)</f>
        <v/>
      </c>
      <c r="G426" s="129"/>
      <c r="H426" s="130"/>
      <c r="I426" s="138">
        <f>[2]MENSAIS!$J714</f>
        <v>29</v>
      </c>
    </row>
    <row r="427" spans="1:13" ht="15" customHeight="1" x14ac:dyDescent="0.2">
      <c r="A427" s="125">
        <v>47239</v>
      </c>
      <c r="B427" s="126">
        <f>VLOOKUP($A427,[3]Base!$A$3:$L$1000,3,FALSE)</f>
        <v>0</v>
      </c>
      <c r="C427" s="127" t="str">
        <f>VLOOKUP($A427,[3]Base!$A$3:$L$1000,4,FALSE)</f>
        <v/>
      </c>
      <c r="D427" s="127" t="str">
        <f>VLOOKUP($A427,[3]Base!$A$3:$L$1000,5,FALSE)</f>
        <v/>
      </c>
      <c r="E427" s="127" t="str">
        <f>VLOOKUP($A427,[3]Base!$A$3:$L$1000,6,FALSE)</f>
        <v/>
      </c>
      <c r="F427" s="128" t="str">
        <f>VLOOKUP($A427,[3]Base!$A$3:$L$1000,8,FALSE)</f>
        <v/>
      </c>
      <c r="G427" s="129"/>
      <c r="H427" s="130"/>
      <c r="I427" s="138">
        <f>[2]MENSAIS!$J715</f>
        <v>30</v>
      </c>
    </row>
    <row r="428" spans="1:13" ht="15" customHeight="1" x14ac:dyDescent="0.2">
      <c r="A428" s="125">
        <v>47270</v>
      </c>
      <c r="B428" s="126">
        <f>VLOOKUP($A428,[3]Base!$A$3:$L$1000,3,FALSE)</f>
        <v>0</v>
      </c>
      <c r="C428" s="127" t="str">
        <f>VLOOKUP($A428,[3]Base!$A$3:$L$1000,4,FALSE)</f>
        <v/>
      </c>
      <c r="D428" s="127" t="str">
        <f>VLOOKUP($A428,[3]Base!$A$3:$L$1000,5,FALSE)</f>
        <v/>
      </c>
      <c r="E428" s="127" t="str">
        <f>VLOOKUP($A428,[3]Base!$A$3:$L$1000,6,FALSE)</f>
        <v/>
      </c>
      <c r="F428" s="128" t="str">
        <f>VLOOKUP($A428,[3]Base!$A$3:$L$1000,8,FALSE)</f>
        <v/>
      </c>
      <c r="G428" s="129"/>
      <c r="H428" s="130"/>
      <c r="I428" s="138">
        <f>[2]MENSAIS!$J716</f>
        <v>31</v>
      </c>
    </row>
    <row r="429" spans="1:13" ht="15" customHeight="1" x14ac:dyDescent="0.2">
      <c r="A429" s="125">
        <v>47300</v>
      </c>
      <c r="B429" s="126">
        <f>VLOOKUP($A429,[3]Base!$A$3:$L$1000,3,FALSE)</f>
        <v>0</v>
      </c>
      <c r="C429" s="127" t="str">
        <f>VLOOKUP($A429,[3]Base!$A$3:$L$1000,4,FALSE)</f>
        <v/>
      </c>
      <c r="D429" s="127" t="str">
        <f>VLOOKUP($A429,[3]Base!$A$3:$L$1000,5,FALSE)</f>
        <v/>
      </c>
      <c r="E429" s="127" t="str">
        <f>VLOOKUP($A429,[3]Base!$A$3:$L$1000,6,FALSE)</f>
        <v/>
      </c>
      <c r="F429" s="128" t="str">
        <f>VLOOKUP($A429,[3]Base!$A$3:$L$1000,8,FALSE)</f>
        <v/>
      </c>
      <c r="G429" s="129"/>
      <c r="H429" s="130"/>
      <c r="I429" s="138">
        <f>[2]MENSAIS!$J717</f>
        <v>32</v>
      </c>
    </row>
    <row r="430" spans="1:13" ht="15" customHeight="1" x14ac:dyDescent="0.2">
      <c r="A430" s="125">
        <v>47331</v>
      </c>
      <c r="B430" s="126">
        <f>VLOOKUP($A430,[3]Base!$A$3:$L$1000,3,FALSE)</f>
        <v>0</v>
      </c>
      <c r="C430" s="127" t="str">
        <f>VLOOKUP($A430,[3]Base!$A$3:$L$1000,4,FALSE)</f>
        <v/>
      </c>
      <c r="D430" s="127" t="str">
        <f>VLOOKUP($A430,[3]Base!$A$3:$L$1000,5,FALSE)</f>
        <v/>
      </c>
      <c r="E430" s="127" t="str">
        <f>VLOOKUP($A430,[3]Base!$A$3:$L$1000,6,FALSE)</f>
        <v/>
      </c>
      <c r="F430" s="128" t="str">
        <f>VLOOKUP($A430,[3]Base!$A$3:$L$1000,8,FALSE)</f>
        <v/>
      </c>
      <c r="G430" s="129"/>
      <c r="H430" s="130"/>
      <c r="I430" s="138">
        <f>[2]MENSAIS!$J718</f>
        <v>33</v>
      </c>
    </row>
    <row r="431" spans="1:13" ht="15" customHeight="1" x14ac:dyDescent="0.2">
      <c r="A431" s="125">
        <v>47362</v>
      </c>
      <c r="B431" s="126">
        <f>VLOOKUP($A431,[3]Base!$A$3:$L$1000,3,FALSE)</f>
        <v>0</v>
      </c>
      <c r="C431" s="127" t="str">
        <f>VLOOKUP($A431,[3]Base!$A$3:$L$1000,4,FALSE)</f>
        <v/>
      </c>
      <c r="D431" s="127" t="str">
        <f>VLOOKUP($A431,[3]Base!$A$3:$L$1000,5,FALSE)</f>
        <v/>
      </c>
      <c r="E431" s="127" t="str">
        <f>VLOOKUP($A431,[3]Base!$A$3:$L$1000,6,FALSE)</f>
        <v/>
      </c>
      <c r="F431" s="128" t="str">
        <f>VLOOKUP($A431,[3]Base!$A$3:$L$1000,8,FALSE)</f>
        <v/>
      </c>
      <c r="G431" s="129"/>
      <c r="H431" s="130"/>
      <c r="I431" s="138">
        <f>[2]MENSAIS!$J719</f>
        <v>34</v>
      </c>
    </row>
    <row r="432" spans="1:13" ht="15" customHeight="1" x14ac:dyDescent="0.2">
      <c r="A432" s="125">
        <v>47392</v>
      </c>
      <c r="B432" s="126">
        <f>VLOOKUP($A432,[3]Base!$A$3:$L$1000,3,FALSE)</f>
        <v>0</v>
      </c>
      <c r="C432" s="127" t="str">
        <f>VLOOKUP($A432,[3]Base!$A$3:$L$1000,4,FALSE)</f>
        <v/>
      </c>
      <c r="D432" s="127" t="str">
        <f>VLOOKUP($A432,[3]Base!$A$3:$L$1000,5,FALSE)</f>
        <v/>
      </c>
      <c r="E432" s="127" t="str">
        <f>VLOOKUP($A432,[3]Base!$A$3:$L$1000,6,FALSE)</f>
        <v/>
      </c>
      <c r="F432" s="128" t="str">
        <f>VLOOKUP($A432,[3]Base!$A$3:$L$1000,8,FALSE)</f>
        <v/>
      </c>
      <c r="G432" s="129"/>
      <c r="H432" s="130"/>
      <c r="I432" s="138">
        <f>[2]MENSAIS!$J720</f>
        <v>35</v>
      </c>
    </row>
    <row r="433" spans="1:9" ht="15" customHeight="1" x14ac:dyDescent="0.2">
      <c r="A433" s="125">
        <v>47423</v>
      </c>
      <c r="B433" s="126">
        <f>VLOOKUP($A433,[3]Base!$A$3:$L$1000,3,FALSE)</f>
        <v>0</v>
      </c>
      <c r="C433" s="127" t="str">
        <f>VLOOKUP($A433,[3]Base!$A$3:$L$1000,4,FALSE)</f>
        <v/>
      </c>
      <c r="D433" s="127" t="str">
        <f>VLOOKUP($A433,[3]Base!$A$3:$L$1000,5,FALSE)</f>
        <v/>
      </c>
      <c r="E433" s="127" t="str">
        <f>VLOOKUP($A433,[3]Base!$A$3:$L$1000,6,FALSE)</f>
        <v/>
      </c>
      <c r="F433" s="128" t="str">
        <f>VLOOKUP($A433,[3]Base!$A$3:$L$1000,8,FALSE)</f>
        <v/>
      </c>
      <c r="G433" s="129"/>
      <c r="H433" s="130"/>
      <c r="I433" s="138">
        <f>[2]MENSAIS!$J721</f>
        <v>36</v>
      </c>
    </row>
    <row r="434" spans="1:9" ht="15" customHeight="1" x14ac:dyDescent="0.2">
      <c r="A434" s="125">
        <v>47453</v>
      </c>
      <c r="B434" s="126">
        <f>VLOOKUP($A434,[3]Base!$A$3:$L$1000,3,FALSE)</f>
        <v>0</v>
      </c>
      <c r="C434" s="127" t="str">
        <f>VLOOKUP($A434,[3]Base!$A$3:$L$1000,4,FALSE)</f>
        <v/>
      </c>
      <c r="D434" s="127" t="str">
        <f>VLOOKUP($A434,[3]Base!$A$3:$L$1000,5,FALSE)</f>
        <v/>
      </c>
      <c r="E434" s="127" t="str">
        <f>VLOOKUP($A434,[3]Base!$A$3:$L$1000,6,FALSE)</f>
        <v/>
      </c>
      <c r="F434" s="128" t="str">
        <f>VLOOKUP($A434,[3]Base!$A$3:$L$1000,8,FALSE)</f>
        <v/>
      </c>
      <c r="G434" s="129"/>
      <c r="H434" s="130"/>
      <c r="I434" s="138">
        <f>[2]MENSAIS!$J722</f>
        <v>37</v>
      </c>
    </row>
    <row r="435" spans="1:9" ht="15" customHeight="1" x14ac:dyDescent="0.2">
      <c r="A435" s="125">
        <v>47484</v>
      </c>
      <c r="B435" s="126">
        <f>VLOOKUP($A435,[3]Base!$A$3:$L$1000,3,FALSE)</f>
        <v>0</v>
      </c>
      <c r="C435" s="127" t="str">
        <f>VLOOKUP($A435,[3]Base!$A$3:$L$1000,4,FALSE)</f>
        <v/>
      </c>
      <c r="D435" s="127" t="str">
        <f>VLOOKUP($A435,[3]Base!$A$3:$L$1000,5,FALSE)</f>
        <v/>
      </c>
      <c r="E435" s="127" t="str">
        <f>VLOOKUP($A435,[3]Base!$A$3:$L$1000,6,FALSE)</f>
        <v/>
      </c>
      <c r="F435" s="128" t="str">
        <f>VLOOKUP($A435,[3]Base!$A$3:$L$1000,8,FALSE)</f>
        <v/>
      </c>
      <c r="G435" s="129"/>
      <c r="H435" s="130"/>
      <c r="I435" s="138">
        <f>[2]MENSAIS!$J723</f>
        <v>38</v>
      </c>
    </row>
    <row r="436" spans="1:9" ht="15" customHeight="1" x14ac:dyDescent="0.2">
      <c r="A436" s="125">
        <v>47515</v>
      </c>
      <c r="B436" s="126">
        <f>VLOOKUP($A436,[3]Base!$A$3:$L$1000,3,FALSE)</f>
        <v>0</v>
      </c>
      <c r="C436" s="127" t="str">
        <f>VLOOKUP($A436,[3]Base!$A$3:$L$1000,4,FALSE)</f>
        <v/>
      </c>
      <c r="D436" s="127" t="str">
        <f>VLOOKUP($A436,[3]Base!$A$3:$L$1000,5,FALSE)</f>
        <v/>
      </c>
      <c r="E436" s="127" t="str">
        <f>VLOOKUP($A436,[3]Base!$A$3:$L$1000,6,FALSE)</f>
        <v/>
      </c>
      <c r="F436" s="128" t="str">
        <f>VLOOKUP($A436,[3]Base!$A$3:$L$1000,8,FALSE)</f>
        <v/>
      </c>
      <c r="G436" s="129"/>
      <c r="H436" s="130"/>
      <c r="I436" s="138">
        <f>[2]MENSAIS!$J724</f>
        <v>39</v>
      </c>
    </row>
    <row r="437" spans="1:9" ht="15" customHeight="1" x14ac:dyDescent="0.2">
      <c r="A437" s="125">
        <v>47543</v>
      </c>
      <c r="B437" s="126">
        <f>VLOOKUP($A437,[3]Base!$A$3:$L$1000,3,FALSE)</f>
        <v>0</v>
      </c>
      <c r="C437" s="127" t="str">
        <f>VLOOKUP($A437,[3]Base!$A$3:$L$1000,4,FALSE)</f>
        <v/>
      </c>
      <c r="D437" s="127" t="str">
        <f>VLOOKUP($A437,[3]Base!$A$3:$L$1000,5,FALSE)</f>
        <v/>
      </c>
      <c r="E437" s="127" t="str">
        <f>VLOOKUP($A437,[3]Base!$A$3:$L$1000,6,FALSE)</f>
        <v/>
      </c>
      <c r="F437" s="128" t="str">
        <f>VLOOKUP($A437,[3]Base!$A$3:$L$1000,8,FALSE)</f>
        <v/>
      </c>
      <c r="G437" s="129"/>
      <c r="H437" s="130"/>
      <c r="I437" s="138">
        <f>[2]MENSAIS!$J725</f>
        <v>40</v>
      </c>
    </row>
    <row r="438" spans="1:9" ht="15" customHeight="1" x14ac:dyDescent="0.2">
      <c r="A438" s="125">
        <v>47574</v>
      </c>
      <c r="B438" s="126">
        <f>VLOOKUP($A438,[3]Base!$A$3:$L$1000,3,FALSE)</f>
        <v>0</v>
      </c>
      <c r="C438" s="127" t="str">
        <f>VLOOKUP($A438,[3]Base!$A$3:$L$1000,4,FALSE)</f>
        <v/>
      </c>
      <c r="D438" s="127" t="str">
        <f>VLOOKUP($A438,[3]Base!$A$3:$L$1000,5,FALSE)</f>
        <v/>
      </c>
      <c r="E438" s="127" t="str">
        <f>VLOOKUP($A438,[3]Base!$A$3:$L$1000,6,FALSE)</f>
        <v/>
      </c>
      <c r="F438" s="128" t="str">
        <f>VLOOKUP($A438,[3]Base!$A$3:$L$1000,8,FALSE)</f>
        <v/>
      </c>
      <c r="G438" s="129"/>
      <c r="H438" s="130"/>
      <c r="I438" s="138">
        <f>[2]MENSAIS!$J726</f>
        <v>41</v>
      </c>
    </row>
    <row r="439" spans="1:9" ht="15" customHeight="1" x14ac:dyDescent="0.2">
      <c r="A439" s="125">
        <v>47604</v>
      </c>
      <c r="B439" s="126">
        <f>VLOOKUP($A439,[3]Base!$A$3:$L$1000,3,FALSE)</f>
        <v>0</v>
      </c>
      <c r="C439" s="127" t="str">
        <f>VLOOKUP($A439,[3]Base!$A$3:$L$1000,4,FALSE)</f>
        <v/>
      </c>
      <c r="D439" s="127" t="str">
        <f>VLOOKUP($A439,[3]Base!$A$3:$L$1000,5,FALSE)</f>
        <v/>
      </c>
      <c r="E439" s="127" t="str">
        <f>VLOOKUP($A439,[3]Base!$A$3:$L$1000,6,FALSE)</f>
        <v/>
      </c>
      <c r="F439" s="128" t="str">
        <f>VLOOKUP($A439,[3]Base!$A$3:$L$1000,8,FALSE)</f>
        <v/>
      </c>
      <c r="G439" s="129"/>
      <c r="H439" s="130"/>
      <c r="I439" s="138">
        <f>[2]MENSAIS!$J727</f>
        <v>42</v>
      </c>
    </row>
    <row r="440" spans="1:9" ht="15" customHeight="1" x14ac:dyDescent="0.2">
      <c r="A440" s="125">
        <v>47635</v>
      </c>
      <c r="B440" s="126">
        <f>VLOOKUP($A440,[3]Base!$A$3:$L$1000,3,FALSE)</f>
        <v>0</v>
      </c>
      <c r="C440" s="127" t="str">
        <f>VLOOKUP($A440,[3]Base!$A$3:$L$1000,4,FALSE)</f>
        <v/>
      </c>
      <c r="D440" s="127" t="str">
        <f>VLOOKUP($A440,[3]Base!$A$3:$L$1000,5,FALSE)</f>
        <v/>
      </c>
      <c r="E440" s="127" t="str">
        <f>VLOOKUP($A440,[3]Base!$A$3:$L$1000,6,FALSE)</f>
        <v/>
      </c>
      <c r="F440" s="128" t="str">
        <f>VLOOKUP($A440,[3]Base!$A$3:$L$1000,8,FALSE)</f>
        <v/>
      </c>
      <c r="G440" s="129"/>
      <c r="H440" s="130"/>
      <c r="I440" s="138">
        <f>[2]MENSAIS!$J728</f>
        <v>43</v>
      </c>
    </row>
    <row r="441" spans="1:9" ht="15" customHeight="1" x14ac:dyDescent="0.2">
      <c r="A441" s="125">
        <v>47665</v>
      </c>
      <c r="B441" s="126">
        <f>VLOOKUP($A441,[3]Base!$A$3:$L$1000,3,FALSE)</f>
        <v>0</v>
      </c>
      <c r="C441" s="127" t="str">
        <f>VLOOKUP($A441,[3]Base!$A$3:$L$1000,4,FALSE)</f>
        <v/>
      </c>
      <c r="D441" s="127" t="str">
        <f>VLOOKUP($A441,[3]Base!$A$3:$L$1000,5,FALSE)</f>
        <v/>
      </c>
      <c r="E441" s="127" t="str">
        <f>VLOOKUP($A441,[3]Base!$A$3:$L$1000,6,FALSE)</f>
        <v/>
      </c>
      <c r="F441" s="128" t="str">
        <f>VLOOKUP($A441,[3]Base!$A$3:$L$1000,8,FALSE)</f>
        <v/>
      </c>
      <c r="G441" s="129"/>
      <c r="H441" s="130"/>
      <c r="I441" s="138">
        <f>[2]MENSAIS!$J729</f>
        <v>44</v>
      </c>
    </row>
    <row r="442" spans="1:9" ht="15" customHeight="1" x14ac:dyDescent="0.2">
      <c r="A442" s="125">
        <v>47696</v>
      </c>
      <c r="B442" s="126">
        <f>VLOOKUP($A442,[3]Base!$A$3:$L$1000,3,FALSE)</f>
        <v>0</v>
      </c>
      <c r="C442" s="127" t="str">
        <f>VLOOKUP($A442,[3]Base!$A$3:$L$1000,4,FALSE)</f>
        <v/>
      </c>
      <c r="D442" s="127" t="str">
        <f>VLOOKUP($A442,[3]Base!$A$3:$L$1000,5,FALSE)</f>
        <v/>
      </c>
      <c r="E442" s="127" t="str">
        <f>VLOOKUP($A442,[3]Base!$A$3:$L$1000,6,FALSE)</f>
        <v/>
      </c>
      <c r="F442" s="128" t="str">
        <f>VLOOKUP($A442,[3]Base!$A$3:$L$1000,8,FALSE)</f>
        <v/>
      </c>
      <c r="G442" s="129"/>
      <c r="H442" s="130"/>
      <c r="I442" s="138">
        <f>[2]MENSAIS!$J730</f>
        <v>45</v>
      </c>
    </row>
    <row r="443" spans="1:9" ht="15" customHeight="1" x14ac:dyDescent="0.2">
      <c r="A443" s="125">
        <v>47727</v>
      </c>
      <c r="B443" s="126">
        <f>VLOOKUP($A443,[3]Base!$A$3:$L$1000,3,FALSE)</f>
        <v>0</v>
      </c>
      <c r="C443" s="127" t="str">
        <f>VLOOKUP($A443,[3]Base!$A$3:$L$1000,4,FALSE)</f>
        <v/>
      </c>
      <c r="D443" s="127" t="str">
        <f>VLOOKUP($A443,[3]Base!$A$3:$L$1000,5,FALSE)</f>
        <v/>
      </c>
      <c r="E443" s="127" t="str">
        <f>VLOOKUP($A443,[3]Base!$A$3:$L$1000,6,FALSE)</f>
        <v/>
      </c>
      <c r="F443" s="128" t="str">
        <f>VLOOKUP($A443,[3]Base!$A$3:$L$1000,8,FALSE)</f>
        <v/>
      </c>
      <c r="G443" s="129"/>
      <c r="H443" s="130"/>
      <c r="I443" s="138">
        <f>[2]MENSAIS!$J731</f>
        <v>46</v>
      </c>
    </row>
    <row r="444" spans="1:9" ht="15" customHeight="1" x14ac:dyDescent="0.2">
      <c r="A444" s="125">
        <v>47757</v>
      </c>
      <c r="B444" s="126">
        <f>VLOOKUP($A444,[3]Base!$A$3:$L$1000,3,FALSE)</f>
        <v>0</v>
      </c>
      <c r="C444" s="127" t="str">
        <f>VLOOKUP($A444,[3]Base!$A$3:$L$1000,4,FALSE)</f>
        <v/>
      </c>
      <c r="D444" s="127" t="str">
        <f>VLOOKUP($A444,[3]Base!$A$3:$L$1000,5,FALSE)</f>
        <v/>
      </c>
      <c r="E444" s="127" t="str">
        <f>VLOOKUP($A444,[3]Base!$A$3:$L$1000,6,FALSE)</f>
        <v/>
      </c>
      <c r="F444" s="128" t="str">
        <f>VLOOKUP($A444,[3]Base!$A$3:$L$1000,8,FALSE)</f>
        <v/>
      </c>
      <c r="G444" s="129"/>
      <c r="H444" s="130"/>
      <c r="I444" s="138">
        <f>[2]MENSAIS!$J732</f>
        <v>47</v>
      </c>
    </row>
    <row r="445" spans="1:9" ht="15" customHeight="1" x14ac:dyDescent="0.2">
      <c r="A445" s="125">
        <v>47788</v>
      </c>
      <c r="B445" s="126">
        <f>VLOOKUP($A445,[3]Base!$A$3:$L$1000,3,FALSE)</f>
        <v>0</v>
      </c>
      <c r="C445" s="127" t="str">
        <f>VLOOKUP($A445,[3]Base!$A$3:$L$1000,4,FALSE)</f>
        <v/>
      </c>
      <c r="D445" s="127" t="str">
        <f>VLOOKUP($A445,[3]Base!$A$3:$L$1000,5,FALSE)</f>
        <v/>
      </c>
      <c r="E445" s="127" t="str">
        <f>VLOOKUP($A445,[3]Base!$A$3:$L$1000,6,FALSE)</f>
        <v/>
      </c>
      <c r="F445" s="128" t="str">
        <f>VLOOKUP($A445,[3]Base!$A$3:$L$1000,8,FALSE)</f>
        <v/>
      </c>
      <c r="G445" s="129"/>
      <c r="H445" s="130"/>
      <c r="I445" s="138">
        <f>[2]MENSAIS!$J733</f>
        <v>48</v>
      </c>
    </row>
    <row r="446" spans="1:9" ht="15" customHeight="1" x14ac:dyDescent="0.2">
      <c r="A446" s="125">
        <v>47818</v>
      </c>
      <c r="B446" s="126">
        <f>VLOOKUP($A446,[3]Base!$A$3:$L$1000,3,FALSE)</f>
        <v>0</v>
      </c>
      <c r="C446" s="127" t="str">
        <f>VLOOKUP($A446,[3]Base!$A$3:$L$1000,4,FALSE)</f>
        <v/>
      </c>
      <c r="D446" s="127" t="str">
        <f>VLOOKUP($A446,[3]Base!$A$3:$L$1000,5,FALSE)</f>
        <v/>
      </c>
      <c r="E446" s="127" t="str">
        <f>VLOOKUP($A446,[3]Base!$A$3:$L$1000,6,FALSE)</f>
        <v/>
      </c>
      <c r="F446" s="128" t="str">
        <f>VLOOKUP($A446,[3]Base!$A$3:$L$1000,8,FALSE)</f>
        <v/>
      </c>
      <c r="G446" s="129"/>
      <c r="H446" s="130"/>
      <c r="I446" s="138">
        <f>[2]MENSAIS!$J734</f>
        <v>49</v>
      </c>
    </row>
    <row r="447" spans="1:9" ht="15" customHeight="1" x14ac:dyDescent="0.2">
      <c r="A447" s="125">
        <v>47849</v>
      </c>
      <c r="B447" s="126">
        <f>VLOOKUP($A447,[3]Base!$A$3:$L$1000,3,FALSE)</f>
        <v>0</v>
      </c>
      <c r="C447" s="127" t="str">
        <f>VLOOKUP($A447,[3]Base!$A$3:$L$1000,4,FALSE)</f>
        <v/>
      </c>
      <c r="D447" s="127" t="str">
        <f>VLOOKUP($A447,[3]Base!$A$3:$L$1000,5,FALSE)</f>
        <v/>
      </c>
      <c r="E447" s="127" t="str">
        <f>VLOOKUP($A447,[3]Base!$A$3:$L$1000,6,FALSE)</f>
        <v/>
      </c>
      <c r="F447" s="128" t="str">
        <f>VLOOKUP($A447,[3]Base!$A$3:$L$1000,8,FALSE)</f>
        <v/>
      </c>
      <c r="G447" s="129"/>
      <c r="H447" s="130"/>
      <c r="I447" s="138">
        <f>[2]MENSAIS!$J735</f>
        <v>50</v>
      </c>
    </row>
    <row r="448" spans="1:9" ht="15" customHeight="1" x14ac:dyDescent="0.2">
      <c r="A448" s="125">
        <v>47880</v>
      </c>
      <c r="B448" s="126">
        <f>VLOOKUP($A448,[3]Base!$A$3:$L$1000,3,FALSE)</f>
        <v>0</v>
      </c>
      <c r="C448" s="127" t="str">
        <f>VLOOKUP($A448,[3]Base!$A$3:$L$1000,4,FALSE)</f>
        <v/>
      </c>
      <c r="D448" s="127" t="str">
        <f>VLOOKUP($A448,[3]Base!$A$3:$L$1000,5,FALSE)</f>
        <v/>
      </c>
      <c r="E448" s="127" t="str">
        <f>VLOOKUP($A448,[3]Base!$A$3:$L$1000,6,FALSE)</f>
        <v/>
      </c>
      <c r="F448" s="128" t="str">
        <f>VLOOKUP($A448,[3]Base!$A$3:$L$1000,8,FALSE)</f>
        <v/>
      </c>
      <c r="G448" s="129"/>
      <c r="H448" s="130"/>
      <c r="I448" s="138">
        <f>[2]MENSAIS!$J736</f>
        <v>51</v>
      </c>
    </row>
    <row r="449" spans="1:9" ht="15" customHeight="1" x14ac:dyDescent="0.2">
      <c r="A449" s="125">
        <v>47908</v>
      </c>
      <c r="B449" s="126">
        <f>VLOOKUP($A449,[3]Base!$A$3:$L$1000,3,FALSE)</f>
        <v>0</v>
      </c>
      <c r="C449" s="127" t="str">
        <f>VLOOKUP($A449,[3]Base!$A$3:$L$1000,4,FALSE)</f>
        <v/>
      </c>
      <c r="D449" s="127" t="str">
        <f>VLOOKUP($A449,[3]Base!$A$3:$L$1000,5,FALSE)</f>
        <v/>
      </c>
      <c r="E449" s="127" t="str">
        <f>VLOOKUP($A449,[3]Base!$A$3:$L$1000,6,FALSE)</f>
        <v/>
      </c>
      <c r="F449" s="128" t="str">
        <f>VLOOKUP($A449,[3]Base!$A$3:$L$1000,8,FALSE)</f>
        <v/>
      </c>
      <c r="G449" s="129"/>
      <c r="H449" s="130"/>
      <c r="I449" s="138">
        <f>[2]MENSAIS!$J737</f>
        <v>52</v>
      </c>
    </row>
    <row r="450" spans="1:9" ht="15" customHeight="1" x14ac:dyDescent="0.2">
      <c r="A450" s="125">
        <v>47939</v>
      </c>
      <c r="B450" s="126">
        <f>VLOOKUP($A450,[3]Base!$A$3:$L$1000,3,FALSE)</f>
        <v>0</v>
      </c>
      <c r="C450" s="127" t="str">
        <f>VLOOKUP($A450,[3]Base!$A$3:$L$1000,4,FALSE)</f>
        <v/>
      </c>
      <c r="D450" s="127" t="str">
        <f>VLOOKUP($A450,[3]Base!$A$3:$L$1000,5,FALSE)</f>
        <v/>
      </c>
      <c r="E450" s="127" t="str">
        <f>VLOOKUP($A450,[3]Base!$A$3:$L$1000,6,FALSE)</f>
        <v/>
      </c>
      <c r="F450" s="128" t="str">
        <f>VLOOKUP($A450,[3]Base!$A$3:$L$1000,8,FALSE)</f>
        <v/>
      </c>
      <c r="G450" s="129"/>
      <c r="H450" s="130"/>
      <c r="I450" s="138">
        <f>[2]MENSAIS!$J738</f>
        <v>53</v>
      </c>
    </row>
    <row r="451" spans="1:9" ht="15" customHeight="1" x14ac:dyDescent="0.2">
      <c r="A451" s="125">
        <v>47969</v>
      </c>
      <c r="B451" s="126">
        <f>VLOOKUP($A451,[3]Base!$A$3:$L$1000,3,FALSE)</f>
        <v>0</v>
      </c>
      <c r="C451" s="127" t="str">
        <f>VLOOKUP($A451,[3]Base!$A$3:$L$1000,4,FALSE)</f>
        <v/>
      </c>
      <c r="D451" s="127" t="str">
        <f>VLOOKUP($A451,[3]Base!$A$3:$L$1000,5,FALSE)</f>
        <v/>
      </c>
      <c r="E451" s="127" t="str">
        <f>VLOOKUP($A451,[3]Base!$A$3:$L$1000,6,FALSE)</f>
        <v/>
      </c>
      <c r="F451" s="128" t="str">
        <f>VLOOKUP($A451,[3]Base!$A$3:$L$1000,8,FALSE)</f>
        <v/>
      </c>
      <c r="G451" s="129"/>
      <c r="H451" s="130"/>
      <c r="I451" s="138">
        <f>[2]MENSAIS!$J739</f>
        <v>54</v>
      </c>
    </row>
    <row r="452" spans="1:9" ht="15" customHeight="1" x14ac:dyDescent="0.2">
      <c r="A452" s="125">
        <v>48000</v>
      </c>
      <c r="B452" s="126">
        <f>VLOOKUP($A452,[3]Base!$A$3:$L$1000,3,FALSE)</f>
        <v>0</v>
      </c>
      <c r="C452" s="127" t="str">
        <f>VLOOKUP($A452,[3]Base!$A$3:$L$1000,4,FALSE)</f>
        <v/>
      </c>
      <c r="D452" s="127" t="str">
        <f>VLOOKUP($A452,[3]Base!$A$3:$L$1000,5,FALSE)</f>
        <v/>
      </c>
      <c r="E452" s="127" t="str">
        <f>VLOOKUP($A452,[3]Base!$A$3:$L$1000,6,FALSE)</f>
        <v/>
      </c>
      <c r="F452" s="128" t="str">
        <f>VLOOKUP($A452,[3]Base!$A$3:$L$1000,8,FALSE)</f>
        <v/>
      </c>
      <c r="G452" s="129"/>
      <c r="H452" s="130"/>
      <c r="I452" s="138">
        <f>[2]MENSAIS!$J740</f>
        <v>55</v>
      </c>
    </row>
    <row r="453" spans="1:9" ht="15" customHeight="1" x14ac:dyDescent="0.2">
      <c r="A453" s="125">
        <v>48030</v>
      </c>
      <c r="B453" s="126">
        <f>VLOOKUP($A453,[3]Base!$A$3:$L$1000,3,FALSE)</f>
        <v>0</v>
      </c>
      <c r="C453" s="127" t="str">
        <f>VLOOKUP($A453,[3]Base!$A$3:$L$1000,4,FALSE)</f>
        <v/>
      </c>
      <c r="D453" s="127" t="str">
        <f>VLOOKUP($A453,[3]Base!$A$3:$L$1000,5,FALSE)</f>
        <v/>
      </c>
      <c r="E453" s="127" t="str">
        <f>VLOOKUP($A453,[3]Base!$A$3:$L$1000,6,FALSE)</f>
        <v/>
      </c>
      <c r="F453" s="128" t="str">
        <f>VLOOKUP($A453,[3]Base!$A$3:$L$1000,8,FALSE)</f>
        <v/>
      </c>
      <c r="G453" s="129"/>
      <c r="H453" s="130"/>
      <c r="I453" s="138">
        <f>[2]MENSAIS!$J741</f>
        <v>56</v>
      </c>
    </row>
    <row r="454" spans="1:9" ht="15" customHeight="1" x14ac:dyDescent="0.2">
      <c r="A454" s="125">
        <v>48061</v>
      </c>
      <c r="B454" s="126">
        <f>VLOOKUP($A454,[3]Base!$A$3:$L$1000,3,FALSE)</f>
        <v>0</v>
      </c>
      <c r="C454" s="127" t="str">
        <f>VLOOKUP($A454,[3]Base!$A$3:$L$1000,4,FALSE)</f>
        <v/>
      </c>
      <c r="D454" s="127" t="str">
        <f>VLOOKUP($A454,[3]Base!$A$3:$L$1000,5,FALSE)</f>
        <v/>
      </c>
      <c r="E454" s="127" t="str">
        <f>VLOOKUP($A454,[3]Base!$A$3:$L$1000,6,FALSE)</f>
        <v/>
      </c>
      <c r="F454" s="128" t="str">
        <f>VLOOKUP($A454,[3]Base!$A$3:$L$1000,8,FALSE)</f>
        <v/>
      </c>
      <c r="G454" s="129"/>
      <c r="H454" s="130"/>
      <c r="I454" s="138">
        <f>[2]MENSAIS!$J742</f>
        <v>57</v>
      </c>
    </row>
    <row r="455" spans="1:9" ht="15" customHeight="1" x14ac:dyDescent="0.2">
      <c r="A455" s="125">
        <v>48092</v>
      </c>
      <c r="B455" s="126">
        <f>VLOOKUP($A455,[3]Base!$A$3:$L$1000,3,FALSE)</f>
        <v>0</v>
      </c>
      <c r="C455" s="127" t="str">
        <f>VLOOKUP($A455,[3]Base!$A$3:$L$1000,4,FALSE)</f>
        <v/>
      </c>
      <c r="D455" s="127" t="str">
        <f>VLOOKUP($A455,[3]Base!$A$3:$L$1000,5,FALSE)</f>
        <v/>
      </c>
      <c r="E455" s="127" t="str">
        <f>VLOOKUP($A455,[3]Base!$A$3:$L$1000,6,FALSE)</f>
        <v/>
      </c>
      <c r="F455" s="128" t="str">
        <f>VLOOKUP($A455,[3]Base!$A$3:$L$1000,8,FALSE)</f>
        <v/>
      </c>
      <c r="G455" s="129"/>
      <c r="H455" s="130"/>
      <c r="I455" s="138">
        <f>[2]MENSAIS!$J743</f>
        <v>58</v>
      </c>
    </row>
    <row r="456" spans="1:9" ht="15" customHeight="1" x14ac:dyDescent="0.2">
      <c r="A456" s="125">
        <v>48122</v>
      </c>
      <c r="B456" s="126">
        <f>VLOOKUP($A456,[3]Base!$A$3:$L$1000,3,FALSE)</f>
        <v>0</v>
      </c>
      <c r="C456" s="127" t="str">
        <f>VLOOKUP($A456,[3]Base!$A$3:$L$1000,4,FALSE)</f>
        <v/>
      </c>
      <c r="D456" s="127" t="str">
        <f>VLOOKUP($A456,[3]Base!$A$3:$L$1000,5,FALSE)</f>
        <v/>
      </c>
      <c r="E456" s="127" t="str">
        <f>VLOOKUP($A456,[3]Base!$A$3:$L$1000,6,FALSE)</f>
        <v/>
      </c>
      <c r="F456" s="128" t="str">
        <f>VLOOKUP($A456,[3]Base!$A$3:$L$1000,8,FALSE)</f>
        <v/>
      </c>
      <c r="G456" s="129"/>
      <c r="H456" s="130"/>
      <c r="I456" s="138">
        <f>[2]MENSAIS!$J744</f>
        <v>59</v>
      </c>
    </row>
    <row r="457" spans="1:9" ht="15" customHeight="1" x14ac:dyDescent="0.2">
      <c r="A457" s="125">
        <v>48153</v>
      </c>
      <c r="B457" s="126">
        <f>VLOOKUP($A457,[3]Base!$A$3:$L$1000,3,FALSE)</f>
        <v>0</v>
      </c>
      <c r="C457" s="127" t="str">
        <f>VLOOKUP($A457,[3]Base!$A$3:$L$1000,4,FALSE)</f>
        <v/>
      </c>
      <c r="D457" s="127" t="str">
        <f>VLOOKUP($A457,[3]Base!$A$3:$L$1000,5,FALSE)</f>
        <v/>
      </c>
      <c r="E457" s="127" t="str">
        <f>VLOOKUP($A457,[3]Base!$A$3:$L$1000,6,FALSE)</f>
        <v/>
      </c>
      <c r="F457" s="128" t="str">
        <f>VLOOKUP($A457,[3]Base!$A$3:$L$1000,8,FALSE)</f>
        <v/>
      </c>
      <c r="G457" s="129"/>
      <c r="H457" s="130"/>
      <c r="I457" s="138">
        <f>[2]MENSAIS!$J745</f>
        <v>60</v>
      </c>
    </row>
    <row r="458" spans="1:9" ht="15" customHeight="1" x14ac:dyDescent="0.2">
      <c r="A458" s="125">
        <v>48183</v>
      </c>
      <c r="B458" s="126">
        <f>VLOOKUP($A458,[3]Base!$A$3:$L$1000,3,FALSE)</f>
        <v>0</v>
      </c>
      <c r="C458" s="127" t="str">
        <f>VLOOKUP($A458,[3]Base!$A$3:$L$1000,4,FALSE)</f>
        <v/>
      </c>
      <c r="D458" s="127" t="str">
        <f>VLOOKUP($A458,[3]Base!$A$3:$L$1000,5,FALSE)</f>
        <v/>
      </c>
      <c r="E458" s="127" t="str">
        <f>VLOOKUP($A458,[3]Base!$A$3:$L$1000,6,FALSE)</f>
        <v/>
      </c>
      <c r="F458" s="128" t="str">
        <f>VLOOKUP($A458,[3]Base!$A$3:$L$1000,8,FALSE)</f>
        <v/>
      </c>
      <c r="G458" s="129"/>
      <c r="H458" s="130"/>
      <c r="I458" s="138">
        <f>[2]MENSAIS!$J746</f>
        <v>61</v>
      </c>
    </row>
    <row r="459" spans="1:9" ht="15" customHeight="1" x14ac:dyDescent="0.2">
      <c r="A459" s="125">
        <v>48214</v>
      </c>
      <c r="B459" s="126">
        <f>VLOOKUP($A459,[3]Base!$A$3:$L$1000,3,FALSE)</f>
        <v>0</v>
      </c>
      <c r="C459" s="127" t="str">
        <f>VLOOKUP($A459,[3]Base!$A$3:$L$1000,4,FALSE)</f>
        <v/>
      </c>
      <c r="D459" s="127" t="str">
        <f>VLOOKUP($A459,[3]Base!$A$3:$L$1000,5,FALSE)</f>
        <v/>
      </c>
      <c r="E459" s="127" t="str">
        <f>VLOOKUP($A459,[3]Base!$A$3:$L$1000,6,FALSE)</f>
        <v/>
      </c>
      <c r="F459" s="128" t="str">
        <f>VLOOKUP($A459,[3]Base!$A$3:$L$1000,8,FALSE)</f>
        <v/>
      </c>
      <c r="G459" s="129"/>
      <c r="H459" s="130"/>
      <c r="I459" s="138">
        <f>[2]MENSAIS!$J747</f>
        <v>62</v>
      </c>
    </row>
    <row r="460" spans="1:9" ht="15" customHeight="1" x14ac:dyDescent="0.2">
      <c r="A460" s="125">
        <v>48245</v>
      </c>
      <c r="B460" s="126">
        <f>VLOOKUP($A460,[3]Base!$A$3:$L$1000,3,FALSE)</f>
        <v>0</v>
      </c>
      <c r="C460" s="127" t="str">
        <f>VLOOKUP($A460,[3]Base!$A$3:$L$1000,4,FALSE)</f>
        <v/>
      </c>
      <c r="D460" s="127" t="str">
        <f>VLOOKUP($A460,[3]Base!$A$3:$L$1000,5,FALSE)</f>
        <v/>
      </c>
      <c r="E460" s="127" t="str">
        <f>VLOOKUP($A460,[3]Base!$A$3:$L$1000,6,FALSE)</f>
        <v/>
      </c>
      <c r="F460" s="128" t="str">
        <f>VLOOKUP($A460,[3]Base!$A$3:$L$1000,8,FALSE)</f>
        <v/>
      </c>
      <c r="G460" s="129"/>
      <c r="H460" s="130"/>
      <c r="I460" s="138">
        <f>[2]MENSAIS!$J748</f>
        <v>63</v>
      </c>
    </row>
    <row r="461" spans="1:9" ht="15" customHeight="1" x14ac:dyDescent="0.2">
      <c r="A461" s="125">
        <v>48274</v>
      </c>
      <c r="B461" s="126">
        <f>VLOOKUP($A461,[3]Base!$A$3:$L$1000,3,FALSE)</f>
        <v>0</v>
      </c>
      <c r="C461" s="127" t="str">
        <f>VLOOKUP($A461,[3]Base!$A$3:$L$1000,4,FALSE)</f>
        <v/>
      </c>
      <c r="D461" s="127" t="str">
        <f>VLOOKUP($A461,[3]Base!$A$3:$L$1000,5,FALSE)</f>
        <v/>
      </c>
      <c r="E461" s="127" t="str">
        <f>VLOOKUP($A461,[3]Base!$A$3:$L$1000,6,FALSE)</f>
        <v/>
      </c>
      <c r="F461" s="128" t="str">
        <f>VLOOKUP($A461,[3]Base!$A$3:$L$1000,8,FALSE)</f>
        <v/>
      </c>
      <c r="G461" s="129"/>
      <c r="H461" s="130"/>
      <c r="I461" s="138">
        <f>[2]MENSAIS!$J749</f>
        <v>64</v>
      </c>
    </row>
    <row r="462" spans="1:9" ht="15" customHeight="1" x14ac:dyDescent="0.2">
      <c r="A462" s="125">
        <v>48305</v>
      </c>
      <c r="B462" s="126">
        <f>VLOOKUP($A462,[3]Base!$A$3:$L$1000,3,FALSE)</f>
        <v>0</v>
      </c>
      <c r="C462" s="127" t="str">
        <f>VLOOKUP($A462,[3]Base!$A$3:$L$1000,4,FALSE)</f>
        <v/>
      </c>
      <c r="D462" s="127" t="str">
        <f>VLOOKUP($A462,[3]Base!$A$3:$L$1000,5,FALSE)</f>
        <v/>
      </c>
      <c r="E462" s="127" t="str">
        <f>VLOOKUP($A462,[3]Base!$A$3:$L$1000,6,FALSE)</f>
        <v/>
      </c>
      <c r="F462" s="128" t="str">
        <f>VLOOKUP($A462,[3]Base!$A$3:$L$1000,8,FALSE)</f>
        <v/>
      </c>
      <c r="G462" s="129"/>
      <c r="H462" s="130"/>
      <c r="I462" s="138">
        <f>[2]MENSAIS!$J750</f>
        <v>65</v>
      </c>
    </row>
    <row r="463" spans="1:9" ht="15" customHeight="1" x14ac:dyDescent="0.2">
      <c r="A463" s="125">
        <v>48335</v>
      </c>
      <c r="B463" s="126">
        <f>VLOOKUP($A463,[3]Base!$A$3:$L$1000,3,FALSE)</f>
        <v>0</v>
      </c>
      <c r="C463" s="127" t="str">
        <f>VLOOKUP($A463,[3]Base!$A$3:$L$1000,4,FALSE)</f>
        <v/>
      </c>
      <c r="D463" s="127" t="str">
        <f>VLOOKUP($A463,[3]Base!$A$3:$L$1000,5,FALSE)</f>
        <v/>
      </c>
      <c r="E463" s="127" t="str">
        <f>VLOOKUP($A463,[3]Base!$A$3:$L$1000,6,FALSE)</f>
        <v/>
      </c>
      <c r="F463" s="128" t="str">
        <f>VLOOKUP($A463,[3]Base!$A$3:$L$1000,8,FALSE)</f>
        <v/>
      </c>
      <c r="G463" s="129"/>
      <c r="H463" s="130"/>
      <c r="I463" s="138">
        <f>[2]MENSAIS!$J751</f>
        <v>66</v>
      </c>
    </row>
    <row r="464" spans="1:9" ht="15" customHeight="1" x14ac:dyDescent="0.2">
      <c r="A464" s="125">
        <v>48366</v>
      </c>
      <c r="B464" s="126">
        <f>VLOOKUP($A464,[3]Base!$A$3:$L$1000,3,FALSE)</f>
        <v>0</v>
      </c>
      <c r="C464" s="127" t="str">
        <f>VLOOKUP($A464,[3]Base!$A$3:$L$1000,4,FALSE)</f>
        <v/>
      </c>
      <c r="D464" s="127" t="str">
        <f>VLOOKUP($A464,[3]Base!$A$3:$L$1000,5,FALSE)</f>
        <v/>
      </c>
      <c r="E464" s="127" t="str">
        <f>VLOOKUP($A464,[3]Base!$A$3:$L$1000,6,FALSE)</f>
        <v/>
      </c>
      <c r="F464" s="128" t="str">
        <f>VLOOKUP($A464,[3]Base!$A$3:$L$1000,8,FALSE)</f>
        <v/>
      </c>
      <c r="G464" s="129"/>
      <c r="H464" s="130"/>
      <c r="I464" s="138">
        <f>[2]MENSAIS!$J752</f>
        <v>67</v>
      </c>
    </row>
    <row r="465" spans="1:9" ht="15" customHeight="1" x14ac:dyDescent="0.2">
      <c r="A465" s="125">
        <v>48396</v>
      </c>
      <c r="B465" s="126">
        <f>VLOOKUP($A465,[3]Base!$A$3:$L$1000,3,FALSE)</f>
        <v>0</v>
      </c>
      <c r="C465" s="127" t="str">
        <f>VLOOKUP($A465,[3]Base!$A$3:$L$1000,4,FALSE)</f>
        <v/>
      </c>
      <c r="D465" s="127" t="str">
        <f>VLOOKUP($A465,[3]Base!$A$3:$L$1000,5,FALSE)</f>
        <v/>
      </c>
      <c r="E465" s="127" t="str">
        <f>VLOOKUP($A465,[3]Base!$A$3:$L$1000,6,FALSE)</f>
        <v/>
      </c>
      <c r="F465" s="128" t="str">
        <f>VLOOKUP($A465,[3]Base!$A$3:$L$1000,8,FALSE)</f>
        <v/>
      </c>
      <c r="G465" s="129"/>
      <c r="H465" s="130"/>
      <c r="I465" s="138">
        <f>[2]MENSAIS!$J753</f>
        <v>68</v>
      </c>
    </row>
    <row r="466" spans="1:9" ht="15" customHeight="1" x14ac:dyDescent="0.2">
      <c r="A466" s="125">
        <v>48427</v>
      </c>
      <c r="B466" s="126">
        <f>VLOOKUP($A466,[3]Base!$A$3:$L$1000,3,FALSE)</f>
        <v>0</v>
      </c>
      <c r="C466" s="127" t="str">
        <f>VLOOKUP($A466,[3]Base!$A$3:$L$1000,4,FALSE)</f>
        <v/>
      </c>
      <c r="D466" s="127" t="str">
        <f>VLOOKUP($A466,[3]Base!$A$3:$L$1000,5,FALSE)</f>
        <v/>
      </c>
      <c r="E466" s="127" t="str">
        <f>VLOOKUP($A466,[3]Base!$A$3:$L$1000,6,FALSE)</f>
        <v/>
      </c>
      <c r="F466" s="128" t="str">
        <f>VLOOKUP($A466,[3]Base!$A$3:$L$1000,8,FALSE)</f>
        <v/>
      </c>
      <c r="G466" s="129"/>
      <c r="H466" s="130"/>
      <c r="I466" s="138">
        <f>[2]MENSAIS!$J754</f>
        <v>69</v>
      </c>
    </row>
    <row r="467" spans="1:9" ht="15" customHeight="1" x14ac:dyDescent="0.2">
      <c r="A467" s="125">
        <v>48458</v>
      </c>
      <c r="B467" s="126">
        <f>VLOOKUP($A467,[3]Base!$A$3:$L$1000,3,FALSE)</f>
        <v>0</v>
      </c>
      <c r="C467" s="127" t="str">
        <f>VLOOKUP($A467,[3]Base!$A$3:$L$1000,4,FALSE)</f>
        <v/>
      </c>
      <c r="D467" s="127" t="str">
        <f>VLOOKUP($A467,[3]Base!$A$3:$L$1000,5,FALSE)</f>
        <v/>
      </c>
      <c r="E467" s="127" t="str">
        <f>VLOOKUP($A467,[3]Base!$A$3:$L$1000,6,FALSE)</f>
        <v/>
      </c>
      <c r="F467" s="128" t="str">
        <f>VLOOKUP($A467,[3]Base!$A$3:$L$1000,8,FALSE)</f>
        <v/>
      </c>
      <c r="G467" s="129"/>
      <c r="H467" s="130"/>
      <c r="I467" s="138">
        <f>[2]MENSAIS!$J755</f>
        <v>70</v>
      </c>
    </row>
    <row r="468" spans="1:9" ht="15" customHeight="1" x14ac:dyDescent="0.2">
      <c r="A468" s="125">
        <v>48488</v>
      </c>
      <c r="B468" s="126">
        <f>VLOOKUP($A468,[3]Base!$A$3:$L$1000,3,FALSE)</f>
        <v>0</v>
      </c>
      <c r="C468" s="127" t="str">
        <f>VLOOKUP($A468,[3]Base!$A$3:$L$1000,4,FALSE)</f>
        <v/>
      </c>
      <c r="D468" s="127" t="str">
        <f>VLOOKUP($A468,[3]Base!$A$3:$L$1000,5,FALSE)</f>
        <v/>
      </c>
      <c r="E468" s="127" t="str">
        <f>VLOOKUP($A468,[3]Base!$A$3:$L$1000,6,FALSE)</f>
        <v/>
      </c>
      <c r="F468" s="128" t="str">
        <f>VLOOKUP($A468,[3]Base!$A$3:$L$1000,8,FALSE)</f>
        <v/>
      </c>
      <c r="G468" s="129"/>
      <c r="H468" s="130"/>
      <c r="I468" s="138">
        <f>[2]MENSAIS!$J756</f>
        <v>71</v>
      </c>
    </row>
    <row r="469" spans="1:9" ht="15" customHeight="1" x14ac:dyDescent="0.2">
      <c r="A469" s="125">
        <v>48519</v>
      </c>
      <c r="B469" s="126">
        <f>VLOOKUP($A469,[3]Base!$A$3:$L$1000,3,FALSE)</f>
        <v>0</v>
      </c>
      <c r="C469" s="127" t="str">
        <f>VLOOKUP($A469,[3]Base!$A$3:$L$1000,4,FALSE)</f>
        <v/>
      </c>
      <c r="D469" s="127" t="str">
        <f>VLOOKUP($A469,[3]Base!$A$3:$L$1000,5,FALSE)</f>
        <v/>
      </c>
      <c r="E469" s="127" t="str">
        <f>VLOOKUP($A469,[3]Base!$A$3:$L$1000,6,FALSE)</f>
        <v/>
      </c>
      <c r="F469" s="128" t="str">
        <f>VLOOKUP($A469,[3]Base!$A$3:$L$1000,8,FALSE)</f>
        <v/>
      </c>
      <c r="G469" s="129"/>
      <c r="H469" s="130"/>
      <c r="I469" s="138">
        <f>[2]MENSAIS!$J757</f>
        <v>72</v>
      </c>
    </row>
    <row r="470" spans="1:9" ht="15" customHeight="1" x14ac:dyDescent="0.2">
      <c r="A470" s="125">
        <v>48549</v>
      </c>
      <c r="B470" s="126">
        <f>VLOOKUP($A470,[3]Base!$A$3:$L$1000,3,FALSE)</f>
        <v>0</v>
      </c>
      <c r="C470" s="127" t="str">
        <f>VLOOKUP($A470,[3]Base!$A$3:$L$1000,4,FALSE)</f>
        <v/>
      </c>
      <c r="D470" s="127" t="str">
        <f>VLOOKUP($A470,[3]Base!$A$3:$L$1000,5,FALSE)</f>
        <v/>
      </c>
      <c r="E470" s="127" t="str">
        <f>VLOOKUP($A470,[3]Base!$A$3:$L$1000,6,FALSE)</f>
        <v/>
      </c>
      <c r="F470" s="128" t="str">
        <f>VLOOKUP($A470,[3]Base!$A$3:$L$1000,8,FALSE)</f>
        <v/>
      </c>
      <c r="G470" s="129"/>
      <c r="H470" s="130"/>
      <c r="I470" s="138">
        <f>[2]MENSAIS!$J758</f>
        <v>73</v>
      </c>
    </row>
    <row r="471" spans="1:9" ht="15" customHeight="1" x14ac:dyDescent="0.2">
      <c r="A471" s="125">
        <v>48580</v>
      </c>
      <c r="B471" s="126">
        <f>VLOOKUP($A471,[3]Base!$A$3:$L$1000,3,FALSE)</f>
        <v>0</v>
      </c>
      <c r="C471" s="127" t="str">
        <f>VLOOKUP($A471,[3]Base!$A$3:$L$1000,4,FALSE)</f>
        <v/>
      </c>
      <c r="D471" s="127" t="str">
        <f>VLOOKUP($A471,[3]Base!$A$3:$L$1000,5,FALSE)</f>
        <v/>
      </c>
      <c r="E471" s="127" t="str">
        <f>VLOOKUP($A471,[3]Base!$A$3:$L$1000,6,FALSE)</f>
        <v/>
      </c>
      <c r="F471" s="128" t="str">
        <f>VLOOKUP($A471,[3]Base!$A$3:$L$1000,8,FALSE)</f>
        <v/>
      </c>
      <c r="G471" s="129"/>
      <c r="H471" s="130"/>
      <c r="I471" s="138">
        <f>[2]MENSAIS!$J759</f>
        <v>74</v>
      </c>
    </row>
    <row r="472" spans="1:9" ht="15" customHeight="1" x14ac:dyDescent="0.2">
      <c r="A472" s="125">
        <v>48611</v>
      </c>
      <c r="B472" s="126">
        <f>VLOOKUP($A472,[3]Base!$A$3:$L$1000,3,FALSE)</f>
        <v>0</v>
      </c>
      <c r="C472" s="127" t="str">
        <f>VLOOKUP($A472,[3]Base!$A$3:$L$1000,4,FALSE)</f>
        <v/>
      </c>
      <c r="D472" s="127" t="str">
        <f>VLOOKUP($A472,[3]Base!$A$3:$L$1000,5,FALSE)</f>
        <v/>
      </c>
      <c r="E472" s="127" t="str">
        <f>VLOOKUP($A472,[3]Base!$A$3:$L$1000,6,FALSE)</f>
        <v/>
      </c>
      <c r="F472" s="128" t="str">
        <f>VLOOKUP($A472,[3]Base!$A$3:$L$1000,8,FALSE)</f>
        <v/>
      </c>
      <c r="G472" s="129"/>
      <c r="H472" s="130"/>
      <c r="I472" s="138">
        <f>[2]MENSAIS!$J760</f>
        <v>75</v>
      </c>
    </row>
    <row r="473" spans="1:9" ht="15" customHeight="1" x14ac:dyDescent="0.2">
      <c r="A473" s="125">
        <v>48639</v>
      </c>
      <c r="B473" s="126">
        <f>VLOOKUP($A473,[3]Base!$A$3:$L$1000,3,FALSE)</f>
        <v>0</v>
      </c>
      <c r="C473" s="127" t="str">
        <f>VLOOKUP($A473,[3]Base!$A$3:$L$1000,4,FALSE)</f>
        <v/>
      </c>
      <c r="D473" s="127" t="str">
        <f>VLOOKUP($A473,[3]Base!$A$3:$L$1000,5,FALSE)</f>
        <v/>
      </c>
      <c r="E473" s="127" t="str">
        <f>VLOOKUP($A473,[3]Base!$A$3:$L$1000,6,FALSE)</f>
        <v/>
      </c>
      <c r="F473" s="128" t="str">
        <f>VLOOKUP($A473,[3]Base!$A$3:$L$1000,8,FALSE)</f>
        <v/>
      </c>
      <c r="G473" s="129"/>
      <c r="H473" s="130"/>
      <c r="I473" s="138">
        <f>[2]MENSAIS!$J761</f>
        <v>76</v>
      </c>
    </row>
    <row r="474" spans="1:9" ht="15" customHeight="1" x14ac:dyDescent="0.2">
      <c r="A474" s="125">
        <v>48670</v>
      </c>
      <c r="B474" s="126">
        <f>VLOOKUP($A474,[3]Base!$A$3:$L$1000,3,FALSE)</f>
        <v>0</v>
      </c>
      <c r="C474" s="127" t="str">
        <f>VLOOKUP($A474,[3]Base!$A$3:$L$1000,4,FALSE)</f>
        <v/>
      </c>
      <c r="D474" s="127" t="str">
        <f>VLOOKUP($A474,[3]Base!$A$3:$L$1000,5,FALSE)</f>
        <v/>
      </c>
      <c r="E474" s="127" t="str">
        <f>VLOOKUP($A474,[3]Base!$A$3:$L$1000,6,FALSE)</f>
        <v/>
      </c>
      <c r="F474" s="128" t="str">
        <f>VLOOKUP($A474,[3]Base!$A$3:$L$1000,8,FALSE)</f>
        <v/>
      </c>
      <c r="G474" s="129"/>
      <c r="H474" s="130"/>
      <c r="I474" s="138">
        <f>[2]MENSAIS!$J762</f>
        <v>77</v>
      </c>
    </row>
    <row r="475" spans="1:9" ht="15" customHeight="1" x14ac:dyDescent="0.2">
      <c r="A475" s="125">
        <v>48700</v>
      </c>
      <c r="B475" s="126">
        <f>VLOOKUP($A475,[3]Base!$A$3:$L$1000,3,FALSE)</f>
        <v>0</v>
      </c>
      <c r="C475" s="127" t="str">
        <f>VLOOKUP($A475,[3]Base!$A$3:$L$1000,4,FALSE)</f>
        <v/>
      </c>
      <c r="D475" s="127" t="str">
        <f>VLOOKUP($A475,[3]Base!$A$3:$L$1000,5,FALSE)</f>
        <v/>
      </c>
      <c r="E475" s="127" t="str">
        <f>VLOOKUP($A475,[3]Base!$A$3:$L$1000,6,FALSE)</f>
        <v/>
      </c>
      <c r="F475" s="128" t="str">
        <f>VLOOKUP($A475,[3]Base!$A$3:$L$1000,8,FALSE)</f>
        <v/>
      </c>
      <c r="G475" s="129"/>
      <c r="H475" s="130"/>
      <c r="I475" s="138">
        <f>[2]MENSAIS!$J763</f>
        <v>78</v>
      </c>
    </row>
    <row r="476" spans="1:9" ht="15" customHeight="1" x14ac:dyDescent="0.2">
      <c r="A476" s="125">
        <v>48731</v>
      </c>
      <c r="B476" s="126">
        <f>VLOOKUP($A476,[3]Base!$A$3:$L$1000,3,FALSE)</f>
        <v>0</v>
      </c>
      <c r="C476" s="127" t="str">
        <f>VLOOKUP($A476,[3]Base!$A$3:$L$1000,4,FALSE)</f>
        <v/>
      </c>
      <c r="D476" s="127" t="str">
        <f>VLOOKUP($A476,[3]Base!$A$3:$L$1000,5,FALSE)</f>
        <v/>
      </c>
      <c r="E476" s="127" t="str">
        <f>VLOOKUP($A476,[3]Base!$A$3:$L$1000,6,FALSE)</f>
        <v/>
      </c>
      <c r="F476" s="128" t="str">
        <f>VLOOKUP($A476,[3]Base!$A$3:$L$1000,8,FALSE)</f>
        <v/>
      </c>
      <c r="G476" s="129"/>
      <c r="H476" s="130"/>
      <c r="I476" s="138">
        <f>[2]MENSAIS!$J764</f>
        <v>79</v>
      </c>
    </row>
    <row r="477" spans="1:9" ht="15" customHeight="1" x14ac:dyDescent="0.2">
      <c r="A477" s="125">
        <v>48761</v>
      </c>
      <c r="B477" s="126">
        <f>VLOOKUP($A477,[3]Base!$A$3:$L$1000,3,FALSE)</f>
        <v>0</v>
      </c>
      <c r="C477" s="127" t="str">
        <f>VLOOKUP($A477,[3]Base!$A$3:$L$1000,4,FALSE)</f>
        <v/>
      </c>
      <c r="D477" s="127" t="str">
        <f>VLOOKUP($A477,[3]Base!$A$3:$L$1000,5,FALSE)</f>
        <v/>
      </c>
      <c r="E477" s="127" t="str">
        <f>VLOOKUP($A477,[3]Base!$A$3:$L$1000,6,FALSE)</f>
        <v/>
      </c>
      <c r="F477" s="128" t="str">
        <f>VLOOKUP($A477,[3]Base!$A$3:$L$1000,8,FALSE)</f>
        <v/>
      </c>
      <c r="G477" s="129"/>
      <c r="H477" s="130"/>
      <c r="I477" s="138">
        <f>[2]MENSAIS!$J765</f>
        <v>80</v>
      </c>
    </row>
    <row r="478" spans="1:9" ht="15" customHeight="1" x14ac:dyDescent="0.2">
      <c r="A478" s="125">
        <v>48792</v>
      </c>
      <c r="B478" s="126">
        <f>VLOOKUP($A478,[3]Base!$A$3:$L$1000,3,FALSE)</f>
        <v>0</v>
      </c>
      <c r="C478" s="127" t="str">
        <f>VLOOKUP($A478,[3]Base!$A$3:$L$1000,4,FALSE)</f>
        <v/>
      </c>
      <c r="D478" s="127" t="str">
        <f>VLOOKUP($A478,[3]Base!$A$3:$L$1000,5,FALSE)</f>
        <v/>
      </c>
      <c r="E478" s="127" t="str">
        <f>VLOOKUP($A478,[3]Base!$A$3:$L$1000,6,FALSE)</f>
        <v/>
      </c>
      <c r="F478" s="128" t="str">
        <f>VLOOKUP($A478,[3]Base!$A$3:$L$1000,8,FALSE)</f>
        <v/>
      </c>
      <c r="G478" s="129"/>
      <c r="H478" s="130"/>
      <c r="I478" s="138">
        <f>[2]MENSAIS!$J766</f>
        <v>81</v>
      </c>
    </row>
    <row r="479" spans="1:9" ht="15" customHeight="1" x14ac:dyDescent="0.2">
      <c r="A479" s="125">
        <v>48823</v>
      </c>
      <c r="B479" s="126">
        <f>VLOOKUP($A479,[3]Base!$A$3:$L$1000,3,FALSE)</f>
        <v>0</v>
      </c>
      <c r="C479" s="127" t="str">
        <f>VLOOKUP($A479,[3]Base!$A$3:$L$1000,4,FALSE)</f>
        <v/>
      </c>
      <c r="D479" s="127" t="str">
        <f>VLOOKUP($A479,[3]Base!$A$3:$L$1000,5,FALSE)</f>
        <v/>
      </c>
      <c r="E479" s="127" t="str">
        <f>VLOOKUP($A479,[3]Base!$A$3:$L$1000,6,FALSE)</f>
        <v/>
      </c>
      <c r="F479" s="128" t="str">
        <f>VLOOKUP($A479,[3]Base!$A$3:$L$1000,8,FALSE)</f>
        <v/>
      </c>
      <c r="G479" s="129"/>
      <c r="H479" s="130"/>
      <c r="I479" s="138">
        <f>[2]MENSAIS!$J767</f>
        <v>82</v>
      </c>
    </row>
    <row r="480" spans="1:9" ht="15" customHeight="1" x14ac:dyDescent="0.2">
      <c r="A480" s="125">
        <v>48853</v>
      </c>
      <c r="B480" s="126">
        <f>VLOOKUP($A480,[3]Base!$A$3:$L$1000,3,FALSE)</f>
        <v>0</v>
      </c>
      <c r="C480" s="127" t="str">
        <f>VLOOKUP($A480,[3]Base!$A$3:$L$1000,4,FALSE)</f>
        <v/>
      </c>
      <c r="D480" s="127" t="str">
        <f>VLOOKUP($A480,[3]Base!$A$3:$L$1000,5,FALSE)</f>
        <v/>
      </c>
      <c r="E480" s="127" t="str">
        <f>VLOOKUP($A480,[3]Base!$A$3:$L$1000,6,FALSE)</f>
        <v/>
      </c>
      <c r="F480" s="128" t="str">
        <f>VLOOKUP($A480,[3]Base!$A$3:$L$1000,8,FALSE)</f>
        <v/>
      </c>
      <c r="G480" s="129"/>
      <c r="H480" s="130"/>
      <c r="I480" s="138">
        <f>[2]MENSAIS!$J768</f>
        <v>83</v>
      </c>
    </row>
    <row r="481" spans="1:9" ht="15" customHeight="1" x14ac:dyDescent="0.2">
      <c r="A481" s="125">
        <v>48884</v>
      </c>
      <c r="B481" s="126">
        <f>VLOOKUP($A481,[3]Base!$A$3:$L$1000,3,FALSE)</f>
        <v>0</v>
      </c>
      <c r="C481" s="127" t="str">
        <f>VLOOKUP($A481,[3]Base!$A$3:$L$1000,4,FALSE)</f>
        <v/>
      </c>
      <c r="D481" s="127" t="str">
        <f>VLOOKUP($A481,[3]Base!$A$3:$L$1000,5,FALSE)</f>
        <v/>
      </c>
      <c r="E481" s="127" t="str">
        <f>VLOOKUP($A481,[3]Base!$A$3:$L$1000,6,FALSE)</f>
        <v/>
      </c>
      <c r="F481" s="128" t="str">
        <f>VLOOKUP($A481,[3]Base!$A$3:$L$1000,8,FALSE)</f>
        <v/>
      </c>
      <c r="G481" s="129"/>
      <c r="H481" s="130"/>
      <c r="I481" s="138">
        <f>[2]MENSAIS!$J769</f>
        <v>84</v>
      </c>
    </row>
    <row r="482" spans="1:9" ht="15" customHeight="1" x14ac:dyDescent="0.2">
      <c r="A482" s="125">
        <v>48914</v>
      </c>
      <c r="B482" s="126">
        <f>VLOOKUP($A482,[3]Base!$A$3:$L$1000,3,FALSE)</f>
        <v>0</v>
      </c>
      <c r="C482" s="127" t="str">
        <f>VLOOKUP($A482,[3]Base!$A$3:$L$1000,4,FALSE)</f>
        <v/>
      </c>
      <c r="D482" s="127" t="str">
        <f>VLOOKUP($A482,[3]Base!$A$3:$L$1000,5,FALSE)</f>
        <v/>
      </c>
      <c r="E482" s="127" t="str">
        <f>VLOOKUP($A482,[3]Base!$A$3:$L$1000,6,FALSE)</f>
        <v/>
      </c>
      <c r="F482" s="128" t="str">
        <f>VLOOKUP($A482,[3]Base!$A$3:$L$1000,8,FALSE)</f>
        <v/>
      </c>
      <c r="G482" s="129"/>
      <c r="H482" s="130"/>
      <c r="I482" s="138">
        <f>[2]MENSAIS!$J770</f>
        <v>85</v>
      </c>
    </row>
    <row r="483" spans="1:9" ht="15" customHeight="1" x14ac:dyDescent="0.2">
      <c r="A483" s="125">
        <v>48945</v>
      </c>
      <c r="B483" s="126">
        <f>VLOOKUP($A483,[3]Base!$A$3:$L$1000,3,FALSE)</f>
        <v>0</v>
      </c>
      <c r="C483" s="127" t="str">
        <f>VLOOKUP($A483,[3]Base!$A$3:$L$1000,4,FALSE)</f>
        <v/>
      </c>
      <c r="D483" s="127" t="str">
        <f>VLOOKUP($A483,[3]Base!$A$3:$L$1000,5,FALSE)</f>
        <v/>
      </c>
      <c r="E483" s="127" t="str">
        <f>VLOOKUP($A483,[3]Base!$A$3:$L$1000,6,FALSE)</f>
        <v/>
      </c>
      <c r="F483" s="128" t="str">
        <f>VLOOKUP($A483,[3]Base!$A$3:$L$1000,8,FALSE)</f>
        <v/>
      </c>
      <c r="G483" s="129"/>
      <c r="H483" s="130"/>
      <c r="I483" s="138">
        <f>[2]MENSAIS!$J771</f>
        <v>86</v>
      </c>
    </row>
    <row r="484" spans="1:9" ht="15" customHeight="1" x14ac:dyDescent="0.2">
      <c r="A484" s="125">
        <v>48976</v>
      </c>
      <c r="B484" s="126">
        <f>VLOOKUP($A484,[3]Base!$A$3:$L$1000,3,FALSE)</f>
        <v>0</v>
      </c>
      <c r="C484" s="127" t="str">
        <f>VLOOKUP($A484,[3]Base!$A$3:$L$1000,4,FALSE)</f>
        <v/>
      </c>
      <c r="D484" s="127" t="str">
        <f>VLOOKUP($A484,[3]Base!$A$3:$L$1000,5,FALSE)</f>
        <v/>
      </c>
      <c r="E484" s="127" t="str">
        <f>VLOOKUP($A484,[3]Base!$A$3:$L$1000,6,FALSE)</f>
        <v/>
      </c>
      <c r="F484" s="128" t="str">
        <f>VLOOKUP($A484,[3]Base!$A$3:$L$1000,8,FALSE)</f>
        <v/>
      </c>
      <c r="G484" s="129"/>
      <c r="H484" s="130"/>
      <c r="I484" s="138">
        <f>[2]MENSAIS!$J772</f>
        <v>87</v>
      </c>
    </row>
    <row r="485" spans="1:9" ht="15" customHeight="1" x14ac:dyDescent="0.2">
      <c r="A485" s="125">
        <v>49004</v>
      </c>
      <c r="B485" s="126">
        <f>VLOOKUP($A485,[3]Base!$A$3:$L$1000,3,FALSE)</f>
        <v>0</v>
      </c>
      <c r="C485" s="127" t="str">
        <f>VLOOKUP($A485,[3]Base!$A$3:$L$1000,4,FALSE)</f>
        <v/>
      </c>
      <c r="D485" s="127" t="str">
        <f>VLOOKUP($A485,[3]Base!$A$3:$L$1000,5,FALSE)</f>
        <v/>
      </c>
      <c r="E485" s="127" t="str">
        <f>VLOOKUP($A485,[3]Base!$A$3:$L$1000,6,FALSE)</f>
        <v/>
      </c>
      <c r="F485" s="128" t="str">
        <f>VLOOKUP($A485,[3]Base!$A$3:$L$1000,8,FALSE)</f>
        <v/>
      </c>
      <c r="G485" s="129"/>
      <c r="H485" s="130"/>
      <c r="I485" s="138">
        <f>[2]MENSAIS!$J773</f>
        <v>88</v>
      </c>
    </row>
    <row r="486" spans="1:9" ht="15" customHeight="1" x14ac:dyDescent="0.2">
      <c r="A486" s="125">
        <v>49035</v>
      </c>
      <c r="B486" s="126">
        <f>VLOOKUP($A486,[3]Base!$A$3:$L$1000,3,FALSE)</f>
        <v>0</v>
      </c>
      <c r="C486" s="127" t="str">
        <f>VLOOKUP($A486,[3]Base!$A$3:$L$1000,4,FALSE)</f>
        <v/>
      </c>
      <c r="D486" s="127" t="str">
        <f>VLOOKUP($A486,[3]Base!$A$3:$L$1000,5,FALSE)</f>
        <v/>
      </c>
      <c r="E486" s="127" t="str">
        <f>VLOOKUP($A486,[3]Base!$A$3:$L$1000,6,FALSE)</f>
        <v/>
      </c>
      <c r="F486" s="128" t="str">
        <f>VLOOKUP($A486,[3]Base!$A$3:$L$1000,8,FALSE)</f>
        <v/>
      </c>
      <c r="G486" s="129"/>
      <c r="H486" s="130"/>
      <c r="I486" s="138">
        <f>[2]MENSAIS!$J774</f>
        <v>89</v>
      </c>
    </row>
    <row r="487" spans="1:9" ht="15" customHeight="1" x14ac:dyDescent="0.2">
      <c r="A487" s="125">
        <v>49065</v>
      </c>
      <c r="B487" s="126">
        <f>VLOOKUP($A487,[3]Base!$A$3:$L$1000,3,FALSE)</f>
        <v>0</v>
      </c>
      <c r="C487" s="127" t="str">
        <f>VLOOKUP($A487,[3]Base!$A$3:$L$1000,4,FALSE)</f>
        <v/>
      </c>
      <c r="D487" s="127" t="str">
        <f>VLOOKUP($A487,[3]Base!$A$3:$L$1000,5,FALSE)</f>
        <v/>
      </c>
      <c r="E487" s="127" t="str">
        <f>VLOOKUP($A487,[3]Base!$A$3:$L$1000,6,FALSE)</f>
        <v/>
      </c>
      <c r="F487" s="128" t="str">
        <f>VLOOKUP($A487,[3]Base!$A$3:$L$1000,8,FALSE)</f>
        <v/>
      </c>
      <c r="G487" s="129"/>
      <c r="H487" s="130"/>
      <c r="I487" s="138">
        <f>[2]MENSAIS!$J775</f>
        <v>90</v>
      </c>
    </row>
    <row r="488" spans="1:9" ht="15" customHeight="1" x14ac:dyDescent="0.2">
      <c r="A488" s="125">
        <v>49096</v>
      </c>
      <c r="B488" s="126">
        <f>VLOOKUP($A488,[3]Base!$A$3:$L$1000,3,FALSE)</f>
        <v>0</v>
      </c>
      <c r="C488" s="127" t="str">
        <f>VLOOKUP($A488,[3]Base!$A$3:$L$1000,4,FALSE)</f>
        <v/>
      </c>
      <c r="D488" s="127" t="str">
        <f>VLOOKUP($A488,[3]Base!$A$3:$L$1000,5,FALSE)</f>
        <v/>
      </c>
      <c r="E488" s="127" t="str">
        <f>VLOOKUP($A488,[3]Base!$A$3:$L$1000,6,FALSE)</f>
        <v/>
      </c>
      <c r="F488" s="128" t="str">
        <f>VLOOKUP($A488,[3]Base!$A$3:$L$1000,8,FALSE)</f>
        <v/>
      </c>
      <c r="G488" s="129"/>
      <c r="H488" s="130"/>
      <c r="I488" s="138">
        <f>[2]MENSAIS!$J776</f>
        <v>91</v>
      </c>
    </row>
    <row r="489" spans="1:9" ht="15" customHeight="1" x14ac:dyDescent="0.2">
      <c r="A489" s="125">
        <v>49126</v>
      </c>
      <c r="B489" s="126">
        <f>VLOOKUP($A489,[3]Base!$A$3:$L$1000,3,FALSE)</f>
        <v>0</v>
      </c>
      <c r="C489" s="127" t="str">
        <f>VLOOKUP($A489,[3]Base!$A$3:$L$1000,4,FALSE)</f>
        <v/>
      </c>
      <c r="D489" s="127" t="str">
        <f>VLOOKUP($A489,[3]Base!$A$3:$L$1000,5,FALSE)</f>
        <v/>
      </c>
      <c r="E489" s="127" t="str">
        <f>VLOOKUP($A489,[3]Base!$A$3:$L$1000,6,FALSE)</f>
        <v/>
      </c>
      <c r="F489" s="128" t="str">
        <f>VLOOKUP($A489,[3]Base!$A$3:$L$1000,8,FALSE)</f>
        <v/>
      </c>
      <c r="G489" s="129"/>
      <c r="H489" s="130"/>
      <c r="I489" s="138">
        <f>[2]MENSAIS!$J777</f>
        <v>92</v>
      </c>
    </row>
    <row r="490" spans="1:9" ht="15" customHeight="1" x14ac:dyDescent="0.2">
      <c r="A490" s="125">
        <v>49157</v>
      </c>
      <c r="B490" s="126">
        <f>VLOOKUP($A490,[3]Base!$A$3:$L$1000,3,FALSE)</f>
        <v>0</v>
      </c>
      <c r="C490" s="127" t="str">
        <f>VLOOKUP($A490,[3]Base!$A$3:$L$1000,4,FALSE)</f>
        <v/>
      </c>
      <c r="D490" s="127" t="str">
        <f>VLOOKUP($A490,[3]Base!$A$3:$L$1000,5,FALSE)</f>
        <v/>
      </c>
      <c r="E490" s="127" t="str">
        <f>VLOOKUP($A490,[3]Base!$A$3:$L$1000,6,FALSE)</f>
        <v/>
      </c>
      <c r="F490" s="128" t="str">
        <f>VLOOKUP($A490,[3]Base!$A$3:$L$1000,8,FALSE)</f>
        <v/>
      </c>
      <c r="G490" s="129"/>
      <c r="H490" s="130"/>
      <c r="I490" s="138">
        <f>[2]MENSAIS!$J778</f>
        <v>93</v>
      </c>
    </row>
    <row r="491" spans="1:9" ht="15" customHeight="1" x14ac:dyDescent="0.2">
      <c r="A491" s="125">
        <v>49188</v>
      </c>
      <c r="B491" s="126">
        <f>VLOOKUP($A491,[3]Base!$A$3:$L$1000,3,FALSE)</f>
        <v>0</v>
      </c>
      <c r="C491" s="127" t="str">
        <f>VLOOKUP($A491,[3]Base!$A$3:$L$1000,4,FALSE)</f>
        <v/>
      </c>
      <c r="D491" s="127" t="str">
        <f>VLOOKUP($A491,[3]Base!$A$3:$L$1000,5,FALSE)</f>
        <v/>
      </c>
      <c r="E491" s="127" t="str">
        <f>VLOOKUP($A491,[3]Base!$A$3:$L$1000,6,FALSE)</f>
        <v/>
      </c>
      <c r="F491" s="128" t="str">
        <f>VLOOKUP($A491,[3]Base!$A$3:$L$1000,8,FALSE)</f>
        <v/>
      </c>
      <c r="G491" s="129"/>
      <c r="H491" s="130"/>
      <c r="I491" s="138">
        <f>[2]MENSAIS!$J779</f>
        <v>94</v>
      </c>
    </row>
    <row r="492" spans="1:9" ht="15" customHeight="1" x14ac:dyDescent="0.2">
      <c r="A492" s="125">
        <v>49218</v>
      </c>
      <c r="B492" s="126">
        <f>VLOOKUP($A492,[3]Base!$A$3:$L$1000,3,FALSE)</f>
        <v>0</v>
      </c>
      <c r="C492" s="127" t="str">
        <f>VLOOKUP($A492,[3]Base!$A$3:$L$1000,4,FALSE)</f>
        <v/>
      </c>
      <c r="D492" s="127" t="str">
        <f>VLOOKUP($A492,[3]Base!$A$3:$L$1000,5,FALSE)</f>
        <v/>
      </c>
      <c r="E492" s="127" t="str">
        <f>VLOOKUP($A492,[3]Base!$A$3:$L$1000,6,FALSE)</f>
        <v/>
      </c>
      <c r="F492" s="128" t="str">
        <f>VLOOKUP($A492,[3]Base!$A$3:$L$1000,8,FALSE)</f>
        <v/>
      </c>
      <c r="G492" s="129"/>
      <c r="H492" s="130"/>
      <c r="I492" s="138">
        <f>[2]MENSAIS!$J780</f>
        <v>95</v>
      </c>
    </row>
    <row r="493" spans="1:9" ht="15" customHeight="1" x14ac:dyDescent="0.2">
      <c r="A493" s="125">
        <v>49249</v>
      </c>
      <c r="B493" s="126">
        <f>VLOOKUP($A493,[3]Base!$A$3:$L$1000,3,FALSE)</f>
        <v>0</v>
      </c>
      <c r="C493" s="127" t="str">
        <f>VLOOKUP($A493,[3]Base!$A$3:$L$1000,4,FALSE)</f>
        <v/>
      </c>
      <c r="D493" s="127" t="str">
        <f>VLOOKUP($A493,[3]Base!$A$3:$L$1000,5,FALSE)</f>
        <v/>
      </c>
      <c r="E493" s="127" t="str">
        <f>VLOOKUP($A493,[3]Base!$A$3:$L$1000,6,FALSE)</f>
        <v/>
      </c>
      <c r="F493" s="128" t="str">
        <f>VLOOKUP($A493,[3]Base!$A$3:$L$1000,8,FALSE)</f>
        <v/>
      </c>
      <c r="G493" s="129"/>
      <c r="H493" s="130"/>
      <c r="I493" s="138">
        <f>[2]MENSAIS!$J781</f>
        <v>96</v>
      </c>
    </row>
    <row r="494" spans="1:9" ht="15" customHeight="1" x14ac:dyDescent="0.2">
      <c r="A494" s="125">
        <v>49279</v>
      </c>
      <c r="B494" s="126">
        <f>VLOOKUP($A494,[3]Base!$A$3:$L$1000,3,FALSE)</f>
        <v>0</v>
      </c>
      <c r="C494" s="127" t="str">
        <f>VLOOKUP($A494,[3]Base!$A$3:$L$1000,4,FALSE)</f>
        <v/>
      </c>
      <c r="D494" s="127" t="str">
        <f>VLOOKUP($A494,[3]Base!$A$3:$L$1000,5,FALSE)</f>
        <v/>
      </c>
      <c r="E494" s="127" t="str">
        <f>VLOOKUP($A494,[3]Base!$A$3:$L$1000,6,FALSE)</f>
        <v/>
      </c>
      <c r="F494" s="128" t="str">
        <f>VLOOKUP($A494,[3]Base!$A$3:$L$1000,8,FALSE)</f>
        <v/>
      </c>
      <c r="G494" s="129"/>
      <c r="H494" s="130"/>
      <c r="I494" s="138">
        <f>[2]MENSAIS!$J782</f>
        <v>97</v>
      </c>
    </row>
    <row r="495" spans="1:9" ht="15" customHeight="1" x14ac:dyDescent="0.2">
      <c r="A495" s="125">
        <v>49310</v>
      </c>
      <c r="B495" s="126">
        <f>VLOOKUP($A495,[3]Base!$A$3:$L$1000,3,FALSE)</f>
        <v>0</v>
      </c>
      <c r="C495" s="127" t="str">
        <f>VLOOKUP($A495,[3]Base!$A$3:$L$1000,4,FALSE)</f>
        <v/>
      </c>
      <c r="D495" s="127" t="str">
        <f>VLOOKUP($A495,[3]Base!$A$3:$L$1000,5,FALSE)</f>
        <v/>
      </c>
      <c r="E495" s="127" t="str">
        <f>VLOOKUP($A495,[3]Base!$A$3:$L$1000,6,FALSE)</f>
        <v/>
      </c>
      <c r="F495" s="128" t="str">
        <f>VLOOKUP($A495,[3]Base!$A$3:$L$1000,8,FALSE)</f>
        <v/>
      </c>
      <c r="G495" s="129"/>
      <c r="H495" s="130"/>
      <c r="I495" s="138">
        <f>[2]MENSAIS!$J783</f>
        <v>98</v>
      </c>
    </row>
    <row r="496" spans="1:9" ht="15" customHeight="1" x14ac:dyDescent="0.2">
      <c r="A496" s="125">
        <v>49341</v>
      </c>
      <c r="B496" s="126">
        <f>VLOOKUP($A496,[3]Base!$A$3:$L$1000,3,FALSE)</f>
        <v>0</v>
      </c>
      <c r="C496" s="127" t="str">
        <f>VLOOKUP($A496,[3]Base!$A$3:$L$1000,4,FALSE)</f>
        <v/>
      </c>
      <c r="D496" s="127" t="str">
        <f>VLOOKUP($A496,[3]Base!$A$3:$L$1000,5,FALSE)</f>
        <v/>
      </c>
      <c r="E496" s="127" t="str">
        <f>VLOOKUP($A496,[3]Base!$A$3:$L$1000,6,FALSE)</f>
        <v/>
      </c>
      <c r="F496" s="128" t="str">
        <f>VLOOKUP($A496,[3]Base!$A$3:$L$1000,8,FALSE)</f>
        <v/>
      </c>
      <c r="G496" s="129"/>
      <c r="H496" s="130"/>
      <c r="I496" s="138">
        <f>[2]MENSAIS!$J784</f>
        <v>99</v>
      </c>
    </row>
    <row r="497" spans="1:9" ht="15" customHeight="1" x14ac:dyDescent="0.2">
      <c r="A497" s="125">
        <v>49369</v>
      </c>
      <c r="B497" s="126">
        <f>VLOOKUP($A497,[3]Base!$A$3:$L$1000,3,FALSE)</f>
        <v>0</v>
      </c>
      <c r="C497" s="127" t="str">
        <f>VLOOKUP($A497,[3]Base!$A$3:$L$1000,4,FALSE)</f>
        <v/>
      </c>
      <c r="D497" s="127" t="str">
        <f>VLOOKUP($A497,[3]Base!$A$3:$L$1000,5,FALSE)</f>
        <v/>
      </c>
      <c r="E497" s="127" t="str">
        <f>VLOOKUP($A497,[3]Base!$A$3:$L$1000,6,FALSE)</f>
        <v/>
      </c>
      <c r="F497" s="128" t="str">
        <f>VLOOKUP($A497,[3]Base!$A$3:$L$1000,8,FALSE)</f>
        <v/>
      </c>
      <c r="G497" s="129"/>
      <c r="H497" s="130"/>
      <c r="I497" s="138">
        <f>[2]MENSAIS!$J785</f>
        <v>100</v>
      </c>
    </row>
    <row r="498" spans="1:9" ht="15" customHeight="1" x14ac:dyDescent="0.2">
      <c r="A498" s="125">
        <v>49400</v>
      </c>
      <c r="B498" s="126">
        <f>VLOOKUP($A498,[3]Base!$A$3:$L$1000,3,FALSE)</f>
        <v>0</v>
      </c>
      <c r="C498" s="127" t="str">
        <f>VLOOKUP($A498,[3]Base!$A$3:$L$1000,4,FALSE)</f>
        <v/>
      </c>
      <c r="D498" s="127" t="str">
        <f>VLOOKUP($A498,[3]Base!$A$3:$L$1000,5,FALSE)</f>
        <v/>
      </c>
      <c r="E498" s="127" t="str">
        <f>VLOOKUP($A498,[3]Base!$A$3:$L$1000,6,FALSE)</f>
        <v/>
      </c>
      <c r="F498" s="128" t="str">
        <f>VLOOKUP($A498,[3]Base!$A$3:$L$1000,8,FALSE)</f>
        <v/>
      </c>
      <c r="G498" s="129"/>
      <c r="H498" s="130"/>
      <c r="I498" s="138">
        <f>[2]MENSAIS!$J786</f>
        <v>101</v>
      </c>
    </row>
    <row r="499" spans="1:9" ht="15" customHeight="1" x14ac:dyDescent="0.2">
      <c r="A499" s="125">
        <v>49430</v>
      </c>
      <c r="B499" s="126">
        <f>VLOOKUP($A499,[3]Base!$A$3:$L$1000,3,FALSE)</f>
        <v>0</v>
      </c>
      <c r="C499" s="127" t="str">
        <f>VLOOKUP($A499,[3]Base!$A$3:$L$1000,4,FALSE)</f>
        <v/>
      </c>
      <c r="D499" s="127" t="str">
        <f>VLOOKUP($A499,[3]Base!$A$3:$L$1000,5,FALSE)</f>
        <v/>
      </c>
      <c r="E499" s="127" t="str">
        <f>VLOOKUP($A499,[3]Base!$A$3:$L$1000,6,FALSE)</f>
        <v/>
      </c>
      <c r="F499" s="128" t="str">
        <f>VLOOKUP($A499,[3]Base!$A$3:$L$1000,8,FALSE)</f>
        <v/>
      </c>
      <c r="G499" s="129"/>
      <c r="H499" s="130"/>
      <c r="I499" s="138">
        <f>[2]MENSAIS!$J787</f>
        <v>102</v>
      </c>
    </row>
    <row r="500" spans="1:9" ht="15" customHeight="1" x14ac:dyDescent="0.2">
      <c r="A500" s="125">
        <v>49461</v>
      </c>
      <c r="B500" s="126">
        <f>VLOOKUP($A500,[3]Base!$A$3:$L$1000,3,FALSE)</f>
        <v>0</v>
      </c>
      <c r="C500" s="127" t="str">
        <f>VLOOKUP($A500,[3]Base!$A$3:$L$1000,4,FALSE)</f>
        <v/>
      </c>
      <c r="D500" s="127" t="str">
        <f>VLOOKUP($A500,[3]Base!$A$3:$L$1000,5,FALSE)</f>
        <v/>
      </c>
      <c r="E500" s="127" t="str">
        <f>VLOOKUP($A500,[3]Base!$A$3:$L$1000,6,FALSE)</f>
        <v/>
      </c>
      <c r="F500" s="128" t="str">
        <f>VLOOKUP($A500,[3]Base!$A$3:$L$1000,8,FALSE)</f>
        <v/>
      </c>
      <c r="G500" s="129"/>
      <c r="H500" s="130"/>
      <c r="I500" s="138">
        <f>[2]MENSAIS!$J788</f>
        <v>103</v>
      </c>
    </row>
    <row r="501" spans="1:9" ht="15" customHeight="1" x14ac:dyDescent="0.2">
      <c r="A501" s="125">
        <v>49491</v>
      </c>
      <c r="B501" s="126">
        <f>VLOOKUP($A501,[3]Base!$A$3:$L$1000,3,FALSE)</f>
        <v>0</v>
      </c>
      <c r="C501" s="127" t="str">
        <f>VLOOKUP($A501,[3]Base!$A$3:$L$1000,4,FALSE)</f>
        <v/>
      </c>
      <c r="D501" s="127" t="str">
        <f>VLOOKUP($A501,[3]Base!$A$3:$L$1000,5,FALSE)</f>
        <v/>
      </c>
      <c r="E501" s="127" t="str">
        <f>VLOOKUP($A501,[3]Base!$A$3:$L$1000,6,FALSE)</f>
        <v/>
      </c>
      <c r="F501" s="128" t="str">
        <f>VLOOKUP($A501,[3]Base!$A$3:$L$1000,8,FALSE)</f>
        <v/>
      </c>
      <c r="G501" s="129"/>
      <c r="H501" s="130"/>
      <c r="I501" s="138">
        <f>[2]MENSAIS!$J789</f>
        <v>104</v>
      </c>
    </row>
    <row r="502" spans="1:9" ht="15" customHeight="1" x14ac:dyDescent="0.2">
      <c r="A502" s="125">
        <v>49522</v>
      </c>
      <c r="B502" s="126">
        <f>VLOOKUP($A502,[3]Base!$A$3:$L$1000,3,FALSE)</f>
        <v>0</v>
      </c>
      <c r="C502" s="127" t="str">
        <f>VLOOKUP($A502,[3]Base!$A$3:$L$1000,4,FALSE)</f>
        <v/>
      </c>
      <c r="D502" s="127" t="str">
        <f>VLOOKUP($A502,[3]Base!$A$3:$L$1000,5,FALSE)</f>
        <v/>
      </c>
      <c r="E502" s="127" t="str">
        <f>VLOOKUP($A502,[3]Base!$A$3:$L$1000,6,FALSE)</f>
        <v/>
      </c>
      <c r="F502" s="128" t="str">
        <f>VLOOKUP($A502,[3]Base!$A$3:$L$1000,8,FALSE)</f>
        <v/>
      </c>
      <c r="G502" s="129"/>
      <c r="H502" s="130"/>
      <c r="I502" s="138">
        <f>[2]MENSAIS!$J790</f>
        <v>105</v>
      </c>
    </row>
    <row r="503" spans="1:9" ht="15" customHeight="1" x14ac:dyDescent="0.2">
      <c r="A503" s="125">
        <v>49553</v>
      </c>
      <c r="B503" s="126">
        <f>VLOOKUP($A503,[3]Base!$A$3:$L$1000,3,FALSE)</f>
        <v>0</v>
      </c>
      <c r="C503" s="127" t="str">
        <f>VLOOKUP($A503,[3]Base!$A$3:$L$1000,4,FALSE)</f>
        <v/>
      </c>
      <c r="D503" s="127" t="str">
        <f>VLOOKUP($A503,[3]Base!$A$3:$L$1000,5,FALSE)</f>
        <v/>
      </c>
      <c r="E503" s="127" t="str">
        <f>VLOOKUP($A503,[3]Base!$A$3:$L$1000,6,FALSE)</f>
        <v/>
      </c>
      <c r="F503" s="128" t="str">
        <f>VLOOKUP($A503,[3]Base!$A$3:$L$1000,8,FALSE)</f>
        <v/>
      </c>
      <c r="G503" s="129"/>
      <c r="H503" s="130"/>
      <c r="I503" s="138">
        <f>[2]MENSAIS!$J791</f>
        <v>106</v>
      </c>
    </row>
    <row r="504" spans="1:9" ht="15" customHeight="1" x14ac:dyDescent="0.2">
      <c r="A504" s="125">
        <v>49583</v>
      </c>
      <c r="B504" s="126">
        <f>VLOOKUP($A504,[3]Base!$A$3:$L$1000,3,FALSE)</f>
        <v>0</v>
      </c>
      <c r="C504" s="127" t="str">
        <f>VLOOKUP($A504,[3]Base!$A$3:$L$1000,4,FALSE)</f>
        <v/>
      </c>
      <c r="D504" s="127" t="str">
        <f>VLOOKUP($A504,[3]Base!$A$3:$L$1000,5,FALSE)</f>
        <v/>
      </c>
      <c r="E504" s="127" t="str">
        <f>VLOOKUP($A504,[3]Base!$A$3:$L$1000,6,FALSE)</f>
        <v/>
      </c>
      <c r="F504" s="128" t="str">
        <f>VLOOKUP($A504,[3]Base!$A$3:$L$1000,8,FALSE)</f>
        <v/>
      </c>
      <c r="G504" s="129"/>
      <c r="H504" s="130"/>
      <c r="I504" s="138">
        <f>[2]MENSAIS!$J792</f>
        <v>107</v>
      </c>
    </row>
  </sheetData>
  <sheetProtection algorithmName="SHA-512" hashValue="QEpEiLIoCkkfw9SFAk6Ndr+uv5NjFeIfJMAmMKp/A71/n6mRiJ90QxUDbJcf+eWe9wOX/LeVIB4RG8DVML2pKQ==" saltValue="P9B3xghwxXHNH+zomOERlw==" spinCount="100000" sheet="1" objects="1" scenarios="1"/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B6" sqref="B6"/>
    </sheetView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54" customWidth="1"/>
    <col min="5" max="16384" width="9.140625" style="152"/>
  </cols>
  <sheetData>
    <row r="1" spans="1:4" ht="20.100000000000001" customHeight="1" x14ac:dyDescent="0.25">
      <c r="A1" s="151" t="s">
        <v>56</v>
      </c>
    </row>
    <row r="2" spans="1:4" s="158" customFormat="1" ht="20.100000000000001" customHeight="1" x14ac:dyDescent="0.2">
      <c r="A2" s="155" t="s">
        <v>0</v>
      </c>
      <c r="B2" s="156" t="s">
        <v>46</v>
      </c>
      <c r="C2" s="155" t="s">
        <v>50</v>
      </c>
      <c r="D2" s="157" t="s">
        <v>57</v>
      </c>
    </row>
    <row r="3" spans="1:4" s="158" customFormat="1" ht="138.75" customHeight="1" x14ac:dyDescent="0.2">
      <c r="A3" s="159" t="s">
        <v>61</v>
      </c>
      <c r="B3" s="160" t="s">
        <v>62</v>
      </c>
      <c r="C3" s="161" t="s">
        <v>63</v>
      </c>
      <c r="D3" s="162">
        <v>1</v>
      </c>
    </row>
    <row r="4" spans="1:4" s="158" customFormat="1" ht="57" customHeight="1" x14ac:dyDescent="0.2">
      <c r="A4" s="159">
        <v>15646</v>
      </c>
      <c r="B4" s="160" t="s">
        <v>64</v>
      </c>
      <c r="C4" s="161" t="s">
        <v>65</v>
      </c>
      <c r="D4" s="162">
        <v>1000</v>
      </c>
    </row>
    <row r="5" spans="1:4" s="158" customFormat="1" ht="20.100000000000001" customHeight="1" x14ac:dyDescent="0.2">
      <c r="A5" s="159">
        <v>15676</v>
      </c>
      <c r="B5" s="163"/>
      <c r="C5" s="161" t="s">
        <v>66</v>
      </c>
      <c r="D5" s="162">
        <v>1</v>
      </c>
    </row>
    <row r="6" spans="1:4" s="158" customFormat="1" ht="38.25" x14ac:dyDescent="0.2">
      <c r="A6" s="159">
        <v>23712</v>
      </c>
      <c r="B6" s="164" t="s">
        <v>67</v>
      </c>
      <c r="C6" s="161" t="s">
        <v>68</v>
      </c>
      <c r="D6" s="162">
        <v>1</v>
      </c>
    </row>
    <row r="7" spans="1:4" s="158" customFormat="1" ht="20.100000000000001" customHeight="1" x14ac:dyDescent="0.2">
      <c r="A7" s="159">
        <v>24381</v>
      </c>
      <c r="B7" s="165" t="s">
        <v>69</v>
      </c>
      <c r="C7" s="165" t="s">
        <v>70</v>
      </c>
      <c r="D7" s="162">
        <v>1</v>
      </c>
    </row>
    <row r="8" spans="1:4" s="158" customFormat="1" ht="42.75" customHeight="1" x14ac:dyDescent="0.2">
      <c r="A8" s="159">
        <v>24504</v>
      </c>
      <c r="B8" s="161" t="s">
        <v>71</v>
      </c>
      <c r="C8" s="166" t="s">
        <v>72</v>
      </c>
      <c r="D8" s="162">
        <v>1000</v>
      </c>
    </row>
    <row r="9" spans="1:4" s="158" customFormat="1" ht="20.100000000000001" customHeight="1" x14ac:dyDescent="0.2">
      <c r="A9" s="159">
        <v>24532</v>
      </c>
      <c r="B9" s="167"/>
      <c r="C9" s="161" t="s">
        <v>66</v>
      </c>
      <c r="D9" s="162">
        <v>1</v>
      </c>
    </row>
    <row r="10" spans="1:4" s="158" customFormat="1" ht="30.75" customHeight="1" x14ac:dyDescent="0.2">
      <c r="A10" s="168">
        <v>25689</v>
      </c>
      <c r="B10" s="169"/>
      <c r="C10" s="166" t="s">
        <v>73</v>
      </c>
      <c r="D10" s="162">
        <v>1</v>
      </c>
    </row>
    <row r="11" spans="1:4" s="158" customFormat="1" ht="20.100000000000001" customHeight="1" x14ac:dyDescent="0.2">
      <c r="A11" s="159">
        <v>30895</v>
      </c>
      <c r="B11" s="167" t="s">
        <v>74</v>
      </c>
      <c r="C11" s="161" t="s">
        <v>75</v>
      </c>
      <c r="D11" s="162">
        <v>1</v>
      </c>
    </row>
    <row r="12" spans="1:4" s="158" customFormat="1" ht="47.25" customHeight="1" x14ac:dyDescent="0.2">
      <c r="A12" s="159">
        <v>31444</v>
      </c>
      <c r="B12" s="161" t="s">
        <v>76</v>
      </c>
      <c r="C12" s="161" t="s">
        <v>77</v>
      </c>
      <c r="D12" s="162">
        <v>1000</v>
      </c>
    </row>
    <row r="13" spans="1:4" s="158" customFormat="1" ht="33.75" customHeight="1" x14ac:dyDescent="0.2">
      <c r="A13" s="159">
        <v>31472</v>
      </c>
      <c r="B13" s="161" t="s">
        <v>78</v>
      </c>
      <c r="C13" s="161" t="s">
        <v>79</v>
      </c>
      <c r="D13" s="162">
        <v>1</v>
      </c>
    </row>
    <row r="14" spans="1:4" s="158" customFormat="1" ht="73.5" customHeight="1" x14ac:dyDescent="0.2">
      <c r="A14" s="159">
        <v>31837</v>
      </c>
      <c r="B14" s="170" t="s">
        <v>80</v>
      </c>
      <c r="C14" s="161" t="s">
        <v>81</v>
      </c>
      <c r="D14" s="162">
        <v>1</v>
      </c>
    </row>
    <row r="15" spans="1:4" s="158" customFormat="1" ht="49.5" customHeight="1" x14ac:dyDescent="0.2">
      <c r="A15" s="159">
        <v>32509</v>
      </c>
      <c r="B15" s="161" t="s">
        <v>82</v>
      </c>
      <c r="C15" s="161" t="s">
        <v>83</v>
      </c>
      <c r="D15" s="162">
        <v>1000</v>
      </c>
    </row>
    <row r="16" spans="1:4" s="158" customFormat="1" ht="20.100000000000001" customHeight="1" x14ac:dyDescent="0.2">
      <c r="A16" s="159">
        <v>32540</v>
      </c>
      <c r="B16" s="171" t="s">
        <v>84</v>
      </c>
      <c r="C16" s="161" t="s">
        <v>85</v>
      </c>
      <c r="D16" s="162">
        <v>1</v>
      </c>
    </row>
    <row r="17" spans="1:4" s="158" customFormat="1" ht="28.5" customHeight="1" x14ac:dyDescent="0.2">
      <c r="A17" s="159">
        <v>32933</v>
      </c>
      <c r="B17" s="167"/>
      <c r="C17" s="161" t="s">
        <v>86</v>
      </c>
      <c r="D17" s="162">
        <v>1</v>
      </c>
    </row>
    <row r="18" spans="1:4" s="158" customFormat="1" ht="20.100000000000001" customHeight="1" x14ac:dyDescent="0.2">
      <c r="A18" s="159">
        <v>32994</v>
      </c>
      <c r="B18" s="171" t="s">
        <v>84</v>
      </c>
      <c r="C18" s="161" t="s">
        <v>87</v>
      </c>
      <c r="D18" s="162">
        <v>1</v>
      </c>
    </row>
    <row r="19" spans="1:4" s="158" customFormat="1" ht="30.75" customHeight="1" x14ac:dyDescent="0.2">
      <c r="A19" s="159">
        <v>33270</v>
      </c>
      <c r="B19" s="171" t="s">
        <v>88</v>
      </c>
      <c r="C19" s="161" t="s">
        <v>89</v>
      </c>
      <c r="D19" s="162">
        <v>1</v>
      </c>
    </row>
    <row r="20" spans="1:4" s="158" customFormat="1" ht="29.25" customHeight="1" x14ac:dyDescent="0.2">
      <c r="A20" s="159">
        <v>34182</v>
      </c>
      <c r="B20" s="167"/>
      <c r="C20" s="161" t="s">
        <v>90</v>
      </c>
      <c r="D20" s="162">
        <v>1000</v>
      </c>
    </row>
    <row r="21" spans="1:4" s="158" customFormat="1" ht="20.100000000000001" customHeight="1" x14ac:dyDescent="0.2">
      <c r="A21" s="159">
        <v>34213</v>
      </c>
      <c r="B21" s="167"/>
      <c r="C21" s="161" t="s">
        <v>66</v>
      </c>
      <c r="D21" s="162">
        <v>1</v>
      </c>
    </row>
    <row r="22" spans="1:4" s="158" customFormat="1" ht="50.25" customHeight="1" x14ac:dyDescent="0.2">
      <c r="A22" s="159">
        <v>34516</v>
      </c>
      <c r="B22" s="170" t="s">
        <v>91</v>
      </c>
      <c r="C22" s="161" t="s">
        <v>92</v>
      </c>
      <c r="D22" s="162">
        <v>2750</v>
      </c>
    </row>
    <row r="23" spans="1:4" s="158" customFormat="1" ht="30.75" customHeight="1" x14ac:dyDescent="0.2">
      <c r="A23" s="159">
        <v>34547</v>
      </c>
      <c r="B23" s="167"/>
      <c r="C23" s="161" t="s">
        <v>93</v>
      </c>
      <c r="D23" s="162">
        <v>1</v>
      </c>
    </row>
    <row r="24" spans="1:4" s="158" customFormat="1" ht="25.5" customHeight="1" x14ac:dyDescent="0.2">
      <c r="A24" s="159">
        <v>34578</v>
      </c>
      <c r="B24" s="170" t="s">
        <v>94</v>
      </c>
      <c r="C24" s="161" t="s">
        <v>95</v>
      </c>
      <c r="D24" s="162">
        <v>1</v>
      </c>
    </row>
    <row r="25" spans="1:4" ht="20.100000000000001" customHeight="1" x14ac:dyDescent="0.2">
      <c r="A25" s="172"/>
    </row>
    <row r="26" spans="1:4" ht="36.75" customHeight="1" x14ac:dyDescent="0.2">
      <c r="A26" s="189" t="s">
        <v>96</v>
      </c>
      <c r="B26" s="189"/>
      <c r="C26" s="189"/>
      <c r="D26" s="189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sheetProtection algorithmName="SHA-512" hashValue="IF8LvB/zQX11jF9SLCS9UOCsqo2n8yJ3EKyR8NHQhB6n8IIpSIpYEiL8XPkPNTOV3CDc3X0hqesXNQjEFeDISA==" saltValue="V9LFKCAxxiirq9mlX9W0kw==" spinCount="100000" sheet="1" objects="1" scenarios="1"/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TabUnica</vt:lpstr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  <vt:lpstr>TabUnica!Area_de_impressao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2022-12-02T14:16:24Z</dcterms:modified>
</cp:coreProperties>
</file>